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55" activeTab="0"/>
  </bookViews>
  <sheets>
    <sheet name="Izmjene i dopune 2017" sheetId="1" r:id="rId1"/>
    <sheet name="Posebni dio 201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<sst xmlns="http://schemas.openxmlformats.org/spreadsheetml/2006/main" count="1168" uniqueCount="511">
  <si>
    <t>VII</t>
  </si>
  <si>
    <t>IZVORI SREDSTAVA REZERVI</t>
  </si>
  <si>
    <t>Rezerve</t>
  </si>
  <si>
    <t>Zakonske rezerve</t>
  </si>
  <si>
    <t xml:space="preserve"> </t>
  </si>
  <si>
    <t>1.9.</t>
  </si>
  <si>
    <t xml:space="preserve">Ostale isplate pojedincima iz materijalno-socijalne sigurnosti(Budžet Općine) </t>
  </si>
  <si>
    <t xml:space="preserve">Ostale isplate pojedincima iz materijalno-socijalne sigurnosti(Budžet ZDK) </t>
  </si>
  <si>
    <t>Beneficije za socijalnu zaštitu(subvencije porodiljama)</t>
  </si>
  <si>
    <t>Izdaci za raseljena lica(Budžet ZDK)</t>
  </si>
  <si>
    <t>Izdaci za raseljena lica(Budžet Općine)</t>
  </si>
  <si>
    <t>Ostale isplate pojedincima(Budžet ZDK-udžbenici i dr)</t>
  </si>
  <si>
    <t>Isplate stipendija(Budžet ZDK)</t>
  </si>
  <si>
    <t>Isplate stipendija(Budžet Općine)</t>
  </si>
  <si>
    <t>Grantovi udruženjima građana, udruženjima proizašlim iz rata, sportskim udruženjima i dr.</t>
  </si>
  <si>
    <t>Sajam domaćih proizvoda</t>
  </si>
  <si>
    <t>Razvoj tradicionalnih zanata</t>
  </si>
  <si>
    <t>Kapitalni transferi pojedincima</t>
  </si>
  <si>
    <t>Izdaci za otplatu dugova</t>
  </si>
  <si>
    <t>Otplate domaćim opskrbljivačima kredita</t>
  </si>
  <si>
    <t>Benzin</t>
  </si>
  <si>
    <t>Motorno ulje</t>
  </si>
  <si>
    <t>Transfer za kulturu-Centar za kulturu</t>
  </si>
  <si>
    <t>Namještaj</t>
  </si>
  <si>
    <t>TEKUĆI GRANTOVI I DR.TEKUĆI RASHODI</t>
  </si>
  <si>
    <t>KAPITALNI GRANTOVI</t>
  </si>
  <si>
    <t>5.5.</t>
  </si>
  <si>
    <t>5.6.</t>
  </si>
  <si>
    <t>5.7.</t>
  </si>
  <si>
    <t>9.8.</t>
  </si>
  <si>
    <t>9.15.</t>
  </si>
  <si>
    <t>Bosna i Hercegovina</t>
  </si>
  <si>
    <t>Federacija Bosne i Hercegovine</t>
  </si>
  <si>
    <t>Zeničko-dobojski kanton</t>
  </si>
  <si>
    <t>OPĆINA VAREŠ</t>
  </si>
  <si>
    <t>OPĆINSKO VIJEĆE</t>
  </si>
  <si>
    <t>IZMJENE I DOPUNE BUDŽETA/PRORAČUNA</t>
  </si>
  <si>
    <r>
      <t xml:space="preserve">adresa: </t>
    </r>
    <r>
      <rPr>
        <sz val="12"/>
        <rFont val="Times New Roman"/>
        <family val="1"/>
      </rPr>
      <t>Zvijezda 34, 71330 Vareš</t>
    </r>
  </si>
  <si>
    <r>
      <t xml:space="preserve">identifikacijski broj: </t>
    </r>
    <r>
      <rPr>
        <sz val="12"/>
        <rFont val="Times New Roman"/>
        <family val="1"/>
      </rPr>
      <t>4218285300002</t>
    </r>
  </si>
  <si>
    <r>
      <t>depozitni račun:</t>
    </r>
    <r>
      <rPr>
        <sz val="12"/>
        <rFont val="Times New Roman"/>
        <family val="1"/>
      </rPr>
      <t xml:space="preserve"> 3380002210017420</t>
    </r>
  </si>
  <si>
    <r>
      <t>tel.:</t>
    </r>
    <r>
      <rPr>
        <sz val="12"/>
        <rFont val="Times New Roman"/>
        <family val="1"/>
      </rPr>
      <t xml:space="preserve"> 00387 32 848 100;</t>
    </r>
    <r>
      <rPr>
        <b/>
        <sz val="12"/>
        <rFont val="Times New Roman"/>
        <family val="1"/>
      </rPr>
      <t xml:space="preserve"> fax: </t>
    </r>
    <r>
      <rPr>
        <sz val="12"/>
        <rFont val="Times New Roman"/>
        <family val="1"/>
      </rPr>
      <t>848 150</t>
    </r>
  </si>
  <si>
    <r>
      <t>web:</t>
    </r>
    <r>
      <rPr>
        <sz val="12"/>
        <rFont val="Times New Roman"/>
        <family val="1"/>
      </rPr>
      <t xml:space="preserve"> www.vares.info</t>
    </r>
  </si>
  <si>
    <r>
      <t>e-mail:</t>
    </r>
    <r>
      <rPr>
        <sz val="12"/>
        <rFont val="Times New Roman"/>
        <family val="1"/>
      </rPr>
      <t xml:space="preserve"> vares@bih.net.ba</t>
    </r>
  </si>
  <si>
    <t>I OPĆI DIO</t>
  </si>
  <si>
    <t>Član 1.</t>
  </si>
  <si>
    <t>-1-</t>
  </si>
  <si>
    <t>-2-</t>
  </si>
  <si>
    <t>-3-</t>
  </si>
  <si>
    <t>-4-</t>
  </si>
  <si>
    <t>PRIHODI I PRIMICI</t>
  </si>
  <si>
    <t>RASHODI I IZDACI</t>
  </si>
  <si>
    <t>Član 2.</t>
  </si>
  <si>
    <t>R.br.</t>
  </si>
  <si>
    <t>Glavna kategorija</t>
  </si>
  <si>
    <t>Podkategorija</t>
  </si>
  <si>
    <t>Analitički konto</t>
  </si>
  <si>
    <t>NAZIV VRSTE PRIHODA</t>
  </si>
  <si>
    <t>-5-</t>
  </si>
  <si>
    <t>-6-</t>
  </si>
  <si>
    <t>-7-</t>
  </si>
  <si>
    <t>-8-</t>
  </si>
  <si>
    <t>-9-</t>
  </si>
  <si>
    <t>-10-</t>
  </si>
  <si>
    <t>-11-</t>
  </si>
  <si>
    <t>+ povećanje        - smanjenje</t>
  </si>
  <si>
    <t>I</t>
  </si>
  <si>
    <t>PRIHODI OD POREZA</t>
  </si>
  <si>
    <t>1.</t>
  </si>
  <si>
    <t>Porezi na dobit pojedinaca i poduzeća</t>
  </si>
  <si>
    <t>Porez na dobit od privrednih i profesionalnih djelatnosti (zaostale uplate poreza)</t>
  </si>
  <si>
    <t>Porez na temelju autorskih prava, patenata i tehničkih unapređenja (zaostale uplate poreza)</t>
  </si>
  <si>
    <t>1.1.</t>
  </si>
  <si>
    <t>1.2.</t>
  </si>
  <si>
    <t>Porez na prihod od imovine i imovinskih prava (zaostale uplate poreza)</t>
  </si>
  <si>
    <t>1.3.</t>
  </si>
  <si>
    <t>2.</t>
  </si>
  <si>
    <t>Porezi na plaću i radnu snagu</t>
  </si>
  <si>
    <t>Porezi na plaću i druga osobna primanja (zaostale uplate poreza)</t>
  </si>
  <si>
    <t>2.1.</t>
  </si>
  <si>
    <t>Porezi na dodatna primanja (zaostale uplate poreza)</t>
  </si>
  <si>
    <t>2.2.</t>
  </si>
  <si>
    <t>3.</t>
  </si>
  <si>
    <t>Porez na imovinu</t>
  </si>
  <si>
    <t>Porez na imovinu od fizičkih osoba</t>
  </si>
  <si>
    <t>3.1.</t>
  </si>
  <si>
    <t>Porez na imovinu od pravnih osoba</t>
  </si>
  <si>
    <t>Porez na nasljeđe i darove</t>
  </si>
  <si>
    <t>Porez na promet nepokretnosti - fizičkih osoba</t>
  </si>
  <si>
    <t>Porez na imovinu za putnička vozila</t>
  </si>
  <si>
    <t>Porez na promet nepokretnosti pravnih osoba</t>
  </si>
  <si>
    <t>3.2.</t>
  </si>
  <si>
    <t>3.3.</t>
  </si>
  <si>
    <t>3.4.</t>
  </si>
  <si>
    <t>3.5.</t>
  </si>
  <si>
    <t>3.6.</t>
  </si>
  <si>
    <t>4.</t>
  </si>
  <si>
    <t>Domaći porezi na dobra i usluge (zaostale obveze na temelju poreza na promet dobara i usluga)</t>
  </si>
  <si>
    <t>Porez na promet proizvoda i usluga</t>
  </si>
  <si>
    <t>Porez na promet usluga, osim usl. u građevinarstvu</t>
  </si>
  <si>
    <t>4.1.</t>
  </si>
  <si>
    <t>4.2.</t>
  </si>
  <si>
    <t>4.3.</t>
  </si>
  <si>
    <t>5.</t>
  </si>
  <si>
    <t>Porez na dohodak</t>
  </si>
  <si>
    <t>Prihodi od poreza na dohodak fizičkih osoba od nesamostalne djelatnosti</t>
  </si>
  <si>
    <t>Prihodi od poreza na dohodak fizičkih osoba od samostalne djelatnosti</t>
  </si>
  <si>
    <t>Prihodi od poreza na dohodak fizičkih osoba od imovine i imovinskih prava</t>
  </si>
  <si>
    <t>Prihodi od poreza na dohodak fizičkih osoba na dobitke od nagradnih igara i igara na sreću</t>
  </si>
  <si>
    <t xml:space="preserve">Prihodi od poreza na dohodak od drugih samostalnih djelatnosti </t>
  </si>
  <si>
    <t>Prihodi od poreza na dohodak po konačnom obračunu</t>
  </si>
  <si>
    <t>5.1.</t>
  </si>
  <si>
    <t>5.2.</t>
  </si>
  <si>
    <t>5.3.</t>
  </si>
  <si>
    <t>5.4.</t>
  </si>
  <si>
    <t>6.</t>
  </si>
  <si>
    <t xml:space="preserve">Prihodi od indirektnih / neizravnih poreza </t>
  </si>
  <si>
    <t>Prihodi od indirektnih / neizravnih poreza koji pripadaju Direkciji cesta</t>
  </si>
  <si>
    <t>Prihodi od indirektnih / neizravnih poreza koji pripadaju jedinicama lokalne samouprave</t>
  </si>
  <si>
    <t>6.1.</t>
  </si>
  <si>
    <t>6.2.</t>
  </si>
  <si>
    <t>7.</t>
  </si>
  <si>
    <t>Ostali porezi</t>
  </si>
  <si>
    <t>Poseban porez na plaću za zaštitu od prirodnih i drugih nesreća (ZAOSTALE OBVEZE)</t>
  </si>
  <si>
    <t>Poseban porez za zaštitu od prirodnih i drugih nesreća po osnovi ugovora o djelu i povremenih i privremenih poslova (Zaostale obveze)</t>
  </si>
  <si>
    <t>7.1.</t>
  </si>
  <si>
    <t>7.2.</t>
  </si>
  <si>
    <t>II</t>
  </si>
  <si>
    <t>NEPOREZNI PRIHODI</t>
  </si>
  <si>
    <t>Troškovi prevoza u zemlji javnim sredstvima</t>
  </si>
  <si>
    <t>Prihodi od davanja prava na eksploataciju prirodnih resursa, patenata i autorskih prava</t>
  </si>
  <si>
    <t xml:space="preserve">Prihodi od  iznajmljivanja zemljišta </t>
  </si>
  <si>
    <t>Prihodi od iznajmljivanja ostale materijalne imovine</t>
  </si>
  <si>
    <t>Prihodi od poduzetničkih aktivnosti i imovine i prihodi od pozitivnih tečajnih razlika</t>
  </si>
  <si>
    <t>Prihodi od kamate za depozite u banci</t>
  </si>
  <si>
    <t xml:space="preserve">Prihodi od prodaje stanova koji su u vlasništvu nadležne razine vlasti   </t>
  </si>
  <si>
    <t>1.4.</t>
  </si>
  <si>
    <t>1.5.</t>
  </si>
  <si>
    <t>1.6.</t>
  </si>
  <si>
    <t>1.7.</t>
  </si>
  <si>
    <t>Naknade i pristojbe/takse i prihodi od pružanja javnih usluga</t>
  </si>
  <si>
    <t>Općinske administrativne pristojbe/takse</t>
  </si>
  <si>
    <t>Općinske komunalne naknade za istaknutu firmu</t>
  </si>
  <si>
    <t>Ostale općinske komunalne naknade i pristojbe/takse</t>
  </si>
  <si>
    <t>Naknada za dodijeljeno zemljište</t>
  </si>
  <si>
    <t xml:space="preserve">Naknada za osiguranje od požara  </t>
  </si>
  <si>
    <t>Naknada za korištenje građevinskog zemljišta</t>
  </si>
  <si>
    <t>Naknada po osnovi prirodnih pogodnosti - Renta</t>
  </si>
  <si>
    <t>Naknada za korištenje podataka premjera i katastra</t>
  </si>
  <si>
    <t>Naknada za vršenje usluga iz oblasti premjera i katastra</t>
  </si>
  <si>
    <t>Naknada za upotrebu cesta za vozila pravnih osoba</t>
  </si>
  <si>
    <t>Naknada za upotrebu cesta za vozila građana</t>
  </si>
  <si>
    <t>Naknada za korištenje cestovnog zemljišta</t>
  </si>
  <si>
    <t>Posebna naknada za zaštitu od prirodnih i drugih nepogoda gdje je osnovica zbrojni iznos neto plaće</t>
  </si>
  <si>
    <t>Pos. naknada za zaštitu od prirodnih i dr. nepogoda gdje je osnovica zbrojni iznos neto prim. po osnovi dr. samostalne djelat. i povremenog samostalnog rada</t>
  </si>
  <si>
    <t>Naknada za vatrogasne jedinice iz premije osiguranja imovine od požara i prirodnih sila</t>
  </si>
  <si>
    <t>Naknada iz funkcionalne premije osiguranja od autoodgovornosti za vatrogasne jedinice</t>
  </si>
  <si>
    <t>Vlastiti prihodi budžetskih/proračunskih korisnika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</si>
  <si>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</si>
  <si>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</si>
  <si>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</si>
  <si>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</si>
  <si>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</si>
  <si>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</si>
  <si>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</si>
  <si>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</si>
  <si>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</si>
  <si>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</si>
  <si>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</si>
  <si>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</si>
  <si>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</si>
  <si>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</si>
  <si>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</si>
  <si>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</si>
  <si>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Ostale naknade</t>
  </si>
  <si>
    <t>2.19.</t>
  </si>
  <si>
    <t>Novčane kazne (neporezne prirode)</t>
  </si>
  <si>
    <t>Ostali prihodi</t>
  </si>
  <si>
    <t>III</t>
  </si>
  <si>
    <t>TEKUĆI TRANSFERI (TRANSFERI I DONACIJE)</t>
  </si>
  <si>
    <t xml:space="preserve">Primljeni tekući transferi od inostranih vlada i međunarodnih organizacija </t>
  </si>
  <si>
    <t xml:space="preserve">Primljeni tekući transferi od inostranih vlada </t>
  </si>
  <si>
    <t>Primljeni tekući transferi od međunarodnih organizacija</t>
  </si>
  <si>
    <t xml:space="preserve"> Primljeni tekući transferi od ostalih razina/nivoa vlasti</t>
  </si>
  <si>
    <t>Primljeni tekući transferi od Države</t>
  </si>
  <si>
    <t>Primljeni tekući transferi od Federacije</t>
  </si>
  <si>
    <t>Primljeni tekući transferi od kantona</t>
  </si>
  <si>
    <t>Primljeni tekući  transferi od općina</t>
  </si>
  <si>
    <t>IV</t>
  </si>
  <si>
    <t>K A P I T A L N I   P R I M I C I</t>
  </si>
  <si>
    <t>Kapitalni primici od prodaje stalnih sredstava</t>
  </si>
  <si>
    <t xml:space="preserve"> Primljeni kapitalni transferi od inostranih vlada i međunarodnih organizacija</t>
  </si>
  <si>
    <t>Primici od dugoročnog zaduživanja</t>
  </si>
  <si>
    <t xml:space="preserve">Primici od kratkoročnog zaduživanja </t>
  </si>
  <si>
    <t>S V E U K U P N O  P R I H O D I  I  P R I M I C I  ( I + II + III + IV )</t>
  </si>
  <si>
    <t>NAZIV VRSTE RASHODA</t>
  </si>
  <si>
    <t>PLAĆE I NAKNADE TROŠKOVA ZAPOSLENIH</t>
  </si>
  <si>
    <t>Bruto plaće i naknade plaća</t>
  </si>
  <si>
    <t>Plaće po umanjenju doprinosa iz redovnog rada</t>
  </si>
  <si>
    <t>Doprinosi za PIO / MIO</t>
  </si>
  <si>
    <t>Doprinosi za zdravstveno osiguranje</t>
  </si>
  <si>
    <t>Doprinosi za zapošljavanje</t>
  </si>
  <si>
    <t>Naknade troškova zaposlenih</t>
  </si>
  <si>
    <t>Naknade za prijevoz s posla i na posao</t>
  </si>
  <si>
    <t>Naknade za topli obrok tokom rada</t>
  </si>
  <si>
    <t>Regres za godišnji odmor</t>
  </si>
  <si>
    <t>Jubilarne nagrade za stabilnost u radu, darovi i sl</t>
  </si>
  <si>
    <t>Pomoć u slučaju smrti</t>
  </si>
  <si>
    <t>Pomoć u slučaju ostalih bolesti</t>
  </si>
  <si>
    <t>Otpremnine zbog odlaska u penziju/mirovinu</t>
  </si>
  <si>
    <t>DOPRINOSI POSLODAVCA I OSTALI DOPRINOSI</t>
  </si>
  <si>
    <t xml:space="preserve">Doprinosi poslodavca  </t>
  </si>
  <si>
    <t>IZDACI ZA MATERIJAL, SITAN INVENTAR I USLUGE</t>
  </si>
  <si>
    <t>Putni troškovi</t>
  </si>
  <si>
    <t>Troškovi prevoza u zemlji službenim sredstvima</t>
  </si>
  <si>
    <t>Putovanje, lična/osobna vozila u zemlji</t>
  </si>
  <si>
    <t>Troškovi smještaja za službena putovanja u zemlji</t>
  </si>
  <si>
    <t>Troškovi dnevnica u zemlji</t>
  </si>
  <si>
    <t>-</t>
  </si>
  <si>
    <t>Putni troškovi u zemlji</t>
  </si>
  <si>
    <t>Doprinosi na teret poslodavca</t>
  </si>
  <si>
    <t>Izdaci za energiju</t>
  </si>
  <si>
    <t>Izdaci za električnu energiju</t>
  </si>
  <si>
    <t>Ugalj</t>
  </si>
  <si>
    <t>Drvo</t>
  </si>
  <si>
    <t>Izdaci za komunikaciju i komunalne usluge</t>
  </si>
  <si>
    <t xml:space="preserve">Izdaci za komunikaciju  </t>
  </si>
  <si>
    <t>Izdaci za telefon, telefaks i teleks</t>
  </si>
  <si>
    <t>Izdaci za vodu i kanalizaciju</t>
  </si>
  <si>
    <t>Nabavka materijala i sitnog inventara</t>
  </si>
  <si>
    <t>Administrativni materijal i sitan inventar</t>
  </si>
  <si>
    <t xml:space="preserve">Materijal za dekoraciju službenih prostorija </t>
  </si>
  <si>
    <t>Sitan inventar</t>
  </si>
  <si>
    <t>Izdaci za ostali administrativni materijal</t>
  </si>
  <si>
    <t>Ostali materijali posebne namjene</t>
  </si>
  <si>
    <t>Hrana i prehrambeni materijal</t>
  </si>
  <si>
    <t xml:space="preserve">Materijal za čišćenje </t>
  </si>
  <si>
    <t>Izdaci za usluge prevoza i goriva</t>
  </si>
  <si>
    <t>Gorivo za prevoz</t>
  </si>
  <si>
    <t>Dizel</t>
  </si>
  <si>
    <t>Prevozne usluge</t>
  </si>
  <si>
    <t>Prevoz robe (vazdušni,cestovni,željeznički)</t>
  </si>
  <si>
    <t>Registracija motornih vozila</t>
  </si>
  <si>
    <t>Izdaci za prevoz ljudi</t>
  </si>
  <si>
    <t>Unajmljivanje imovine,opreme i nemat. imovine</t>
  </si>
  <si>
    <t>Unajmljivanje imovine</t>
  </si>
  <si>
    <t>Unajmljivanje prostora ili zgrada</t>
  </si>
  <si>
    <t>Izdaci za tekuće održavanje</t>
  </si>
  <si>
    <t xml:space="preserve">Materijal za opravke i održavanje 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</si>
  <si>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</si>
  <si>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</si>
  <si>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</si>
  <si>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</si>
  <si>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</si>
  <si>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</si>
  <si>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održavanja cesta,željeznica i most.</t>
  </si>
  <si>
    <t>Usluge bankarstva i platnog prometa</t>
  </si>
  <si>
    <t>Izdaci osiguranja,bankarskih usluga</t>
  </si>
  <si>
    <t>Izdaci bankarskih usluga</t>
  </si>
  <si>
    <t>Ugovorene i druge posebne usluge</t>
  </si>
  <si>
    <t>Izdaci za informisanje</t>
  </si>
  <si>
    <t xml:space="preserve">Usluge reprezentacije </t>
  </si>
  <si>
    <t>Usluge za stručno obrazovanje</t>
  </si>
  <si>
    <t>Usluge stručnog obrazovanja</t>
  </si>
  <si>
    <t>Medicinske i laboratorijske usluge</t>
  </si>
  <si>
    <t>Primarna opća zdravstvena zaštita</t>
  </si>
  <si>
    <t xml:space="preserve">Zatezne kamate i troškovi spora </t>
  </si>
  <si>
    <t xml:space="preserve">Zatezne kamate  </t>
  </si>
  <si>
    <t>Izdaci po osnovu drugih samostalni djelatnosti</t>
  </si>
  <si>
    <t>Izdaci za volonterski rad po osnovu ugovora</t>
  </si>
  <si>
    <t xml:space="preserve">Izdaci za rad komisija </t>
  </si>
  <si>
    <t>Izdaci za naknade skupštinskim zastupnicima</t>
  </si>
  <si>
    <t>Izdaci za poreze i doprinose na dohodak</t>
  </si>
  <si>
    <t>Posebna naknada na dohodak za zaštitu od nesreća</t>
  </si>
  <si>
    <t xml:space="preserve">Ostale nespomenute usluge i dadžbine </t>
  </si>
  <si>
    <t>Zaštita okoliša</t>
  </si>
  <si>
    <t>Obilježavanje minskih polja</t>
  </si>
  <si>
    <t>Učešće u zajedničkim projektima i izrada proj.dokum.</t>
  </si>
  <si>
    <t>Tekući grantovi mjesnim zajednicama</t>
  </si>
  <si>
    <t>Transfer za izbore</t>
  </si>
  <si>
    <t>Članarine općine u udruženjima</t>
  </si>
  <si>
    <t>Transfer za Centre za socijalni rad</t>
  </si>
  <si>
    <t>Grantovi pojedincima</t>
  </si>
  <si>
    <t>Grantovi pojedincima po osnovu materij.-soc.</t>
  </si>
  <si>
    <t>Ostali grantovi pojedincima</t>
  </si>
  <si>
    <t>Transfer za posebne namjene</t>
  </si>
  <si>
    <t>Transfer za prevoz učenika</t>
  </si>
  <si>
    <t>Grantovi neprofitnim organizacijama</t>
  </si>
  <si>
    <t>Crveni križ Vareš</t>
  </si>
  <si>
    <t>Ostali tekući transferi neprofitnim organizacij.</t>
  </si>
  <si>
    <t>Transfer za parlamentarne političke partije</t>
  </si>
  <si>
    <t>Subvencije privatnim preduzećima i poduzetnic.</t>
  </si>
  <si>
    <t>Poticaj poljoprivrednoj proizvodnji</t>
  </si>
  <si>
    <t>Drugi tekući rashodi</t>
  </si>
  <si>
    <t xml:space="preserve">Naknade za povrat više ili pogrešno uplaćenih sredst. </t>
  </si>
  <si>
    <t>Kapitalni grantovi drugim nivoima vlasti</t>
  </si>
  <si>
    <t>Učešće u subvencioniranju pučke kuhinje</t>
  </si>
  <si>
    <t>4.4.</t>
  </si>
  <si>
    <t>7.3.</t>
  </si>
  <si>
    <t>7.4.</t>
  </si>
  <si>
    <t>7.5.</t>
  </si>
  <si>
    <t>7.6.</t>
  </si>
  <si>
    <t>7.7.</t>
  </si>
  <si>
    <t>7.8.</t>
  </si>
  <si>
    <t>8.</t>
  </si>
  <si>
    <t>8.1.</t>
  </si>
  <si>
    <t>9.</t>
  </si>
  <si>
    <t>9.1.</t>
  </si>
  <si>
    <t>9.2.</t>
  </si>
  <si>
    <t>9.3.</t>
  </si>
  <si>
    <t>9.4.</t>
  </si>
  <si>
    <t>9.5.</t>
  </si>
  <si>
    <t>9.6.</t>
  </si>
  <si>
    <t>9.7.</t>
  </si>
  <si>
    <t>9.9.</t>
  </si>
  <si>
    <t>9.10.</t>
  </si>
  <si>
    <t>9.11.</t>
  </si>
  <si>
    <t>9.12.</t>
  </si>
  <si>
    <t>9.13.</t>
  </si>
  <si>
    <t>9.14.</t>
  </si>
  <si>
    <t>9.16.</t>
  </si>
  <si>
    <t>9.17.</t>
  </si>
  <si>
    <t>9.18.</t>
  </si>
  <si>
    <t>9.19.</t>
  </si>
  <si>
    <t>9.20.</t>
  </si>
  <si>
    <t>9.21.</t>
  </si>
  <si>
    <t>1.8.</t>
  </si>
  <si>
    <t>3.7.</t>
  </si>
  <si>
    <t>3.8.</t>
  </si>
  <si>
    <t>3.9.</t>
  </si>
  <si>
    <t>V</t>
  </si>
  <si>
    <t>Transfer za posebne namjene-elem. nepogode</t>
  </si>
  <si>
    <t>Subvencije javnim preduzećima</t>
  </si>
  <si>
    <t>Subvencije troškova Službe hitne pomoći</t>
  </si>
  <si>
    <t>Subvencije troškova komunalnih usluga</t>
  </si>
  <si>
    <t>Izvršenje sudskih presuda i rješenja o izvršenju</t>
  </si>
  <si>
    <t>Troškovi sudskog postupka</t>
  </si>
  <si>
    <t>4.5.</t>
  </si>
  <si>
    <t>6.3.</t>
  </si>
  <si>
    <t>VI</t>
  </si>
  <si>
    <t>K A P I T A L N I   I Z D A C I</t>
  </si>
  <si>
    <t>Izdaci za nabavku stalnih sredstava</t>
  </si>
  <si>
    <t>Kompjuterska oprema</t>
  </si>
  <si>
    <t>Motorna vozila</t>
  </si>
  <si>
    <t>Licenca za korištenje zemljišta, patenata</t>
  </si>
  <si>
    <t>Investiciono održavanje zgrada</t>
  </si>
  <si>
    <t>Primici od domaćih financijskih institucija</t>
  </si>
  <si>
    <t>Prihodi od poreza na dohodak fizičkih osoba od ulaganja kapitala</t>
  </si>
  <si>
    <t xml:space="preserve"> %                                                   10/6</t>
  </si>
  <si>
    <t>Prihodi ostvareni prodajom stanova</t>
  </si>
  <si>
    <t>2.20.</t>
  </si>
  <si>
    <t>Prihodi od troškova naplate po osnovu pokretanja postupka prinudne naplate</t>
  </si>
  <si>
    <t>Donacije</t>
  </si>
  <si>
    <t>IZDACI ZA KAMATE I OSTALE NAKNADE</t>
  </si>
  <si>
    <t>VIII</t>
  </si>
  <si>
    <t>Novčane kazne za prekršaje</t>
  </si>
  <si>
    <t>Porez na dobitke od igara na sreću</t>
  </si>
  <si>
    <t>Donacije(od domaćih pravnih i fizičkih osoba)</t>
  </si>
  <si>
    <t>Porez na dobit od poljoprivrednih djelatnosti (zaostale uplate poreza)</t>
  </si>
  <si>
    <t>Transfer za Centre za socijalni rad(mat.tr. i plaće)</t>
  </si>
  <si>
    <t>Otplate unutarnjeg duga-obaveze za zaposlene</t>
  </si>
  <si>
    <t>I Z N O S</t>
  </si>
  <si>
    <t>Ostale neplanirane uplate</t>
  </si>
  <si>
    <t>Naknade na promet šuma (redovne obaveze)</t>
  </si>
  <si>
    <t>Naknada na promet šuma (zaostale obaveze)</t>
  </si>
  <si>
    <t>2.21.</t>
  </si>
  <si>
    <t>2.22.</t>
  </si>
  <si>
    <t>Plin</t>
  </si>
  <si>
    <t>Stručne usluge</t>
  </si>
  <si>
    <t>Troškovi vještačenja, svjedoka i sudaca porotnika</t>
  </si>
  <si>
    <t>9.22.</t>
  </si>
  <si>
    <t>Transfer za Malu školu Vareš</t>
  </si>
  <si>
    <t>Kapitalni grantovi mjesnim zajednicama (Budžet ZDK - vodni objekti)</t>
  </si>
  <si>
    <t>Kapitalni grantovi mjesnim zajednicama (Budžet Općine)</t>
  </si>
  <si>
    <t>Kapitalni transferi pojedincima (Budžet ZDK - stambeno zbrinjavanje)</t>
  </si>
  <si>
    <t>Rekonstrukcija cesta i mostova (Budžet ZDK i Budžet FBiH)</t>
  </si>
  <si>
    <t>Porez na promet osnovnih proizvoda</t>
  </si>
  <si>
    <t>Putni troškovi u inozemstvo</t>
  </si>
  <si>
    <t>Troškovi prevoza u inostranstvo službenim vozilom</t>
  </si>
  <si>
    <t>Izdaci za usluge po osnovu ugovora za privremene i povremene poslove</t>
  </si>
  <si>
    <t>Izdaci za usluge održavanje čistoće (gradska higijena)</t>
  </si>
  <si>
    <t>Izdaci za komunalne usluge</t>
  </si>
  <si>
    <t>Izdaci telefonskih i poštanskih usluga</t>
  </si>
  <si>
    <t>Usluge opravki i održavanje opreme</t>
  </si>
  <si>
    <t>Usluge opravki i održavanje vozila</t>
  </si>
  <si>
    <t>Mjesne zajednice</t>
  </si>
  <si>
    <t>Kapitalni projekti na području grada -  CZ</t>
  </si>
  <si>
    <t>Ostale usluge</t>
  </si>
  <si>
    <t xml:space="preserve">Tekući grantovi drugim nivoima vlasti </t>
  </si>
  <si>
    <t>Namjenski grantovi drugim nivoima vlasti</t>
  </si>
  <si>
    <t>S V E U K U P N O  R A S H O D I  I  I Z D A C I  (I+II+III+IV+V+VI+VII+VIII)</t>
  </si>
  <si>
    <t>Putovanje, lična/osobna vozila u inostranstvo</t>
  </si>
  <si>
    <t>Troškovi smještaja za službena putovanja u inostranstvo</t>
  </si>
  <si>
    <t>Troškovi dnevnica u inostranstvo</t>
  </si>
  <si>
    <t>Izdaci po osnovu ugovora o djelu</t>
  </si>
  <si>
    <t>OPIS</t>
  </si>
  <si>
    <t>IZMJENE PLANA</t>
  </si>
  <si>
    <t>REZERVE</t>
  </si>
  <si>
    <t>OPĆINE VAREŠ ZA 2017. GODINU</t>
  </si>
  <si>
    <t>Plan budžeta/     proračuna za 2017.</t>
  </si>
  <si>
    <t>Izmjene i                                dopune za 2017.</t>
  </si>
  <si>
    <t>Izmjenama i dopunama budžeta/proračuna Općine Vareš za 2017. godinu prihodi i primici te rashodi i izdaci u budžetu/proračunu Općine Vareš za 2017. godinu mijenjaju se i glase:</t>
  </si>
  <si>
    <t>PLAN ZA 2017.GODINU</t>
  </si>
  <si>
    <t>Naknada na  promet šuma (vansudska nagodba)</t>
  </si>
  <si>
    <t>U skladu sa članom 1. izmjena i dopuna budžeta/proračuna Općine Vareš za 2017. godinu prihodi i primici te rashodi i izdaci utvrđuju se po grupama u bilansu/bilanci prihoda i primitaka te rashoda i izdataka za 2017. godinu, kako slijedi:</t>
  </si>
  <si>
    <t>Sufinanciranje tradicionalnih zanata</t>
  </si>
  <si>
    <t>Transfer iz sredstava za zaštitu okoliša</t>
  </si>
  <si>
    <t>Stalna socijalna pomoć-socijalna zaštita</t>
  </si>
  <si>
    <t>Stalna socijalna pomoć-socijalna zaštita-ranije godine</t>
  </si>
  <si>
    <t>Povrat namjenskih sredstava iz ranijih godina</t>
  </si>
  <si>
    <t>Učešće u financiranju udruga proisteklih iz rata</t>
  </si>
  <si>
    <t>Subvencije za poticaj i razvoj poduzetništva, obrta i turizma</t>
  </si>
  <si>
    <t>2.23.</t>
  </si>
  <si>
    <t>9.24.</t>
  </si>
  <si>
    <t>3.10.</t>
  </si>
  <si>
    <t>Ostvarenje za period (I-X) 2017.</t>
  </si>
  <si>
    <t>Naknade primljene od financijskih institucija</t>
  </si>
  <si>
    <t>Godišnjica Stupnog Dola</t>
  </si>
  <si>
    <t>Učešće u sufinanciranju vjerskih zajednica</t>
  </si>
  <si>
    <t>Ostale stručne usluge (Komisije za procjenu)</t>
  </si>
  <si>
    <t>Ostali izdaci za informisanje (Sl. List, Bobovac, Napredak, Avaz)</t>
  </si>
  <si>
    <t>Kamate na domaće pozajmljivanje (glavnica)</t>
  </si>
  <si>
    <t>Kamate na domaće pozajmljivanje (kamate)</t>
  </si>
  <si>
    <t>Financijska pomoć za otklanjanje poslj.priro.nesreće</t>
  </si>
  <si>
    <t>Primici od financijske imovine</t>
  </si>
  <si>
    <t>Sufinanciranje puta Pajtov Han - Budoželje</t>
  </si>
  <si>
    <t>Sufinanciranje puta Striježevo - Kokoščići</t>
  </si>
  <si>
    <t>Sufinanciranje puta Križ - Borovica</t>
  </si>
  <si>
    <t>Obilježavanje značajnih datuma (dana općine, kulturne manifestacija i državni praznici)</t>
  </si>
  <si>
    <t>9.23,</t>
  </si>
  <si>
    <t>9.25.</t>
  </si>
  <si>
    <t>Učešće u sufinanciranju JU "Dječije obdanište"</t>
  </si>
  <si>
    <t>Učešće u sufinanciranju Opće biblioteke Vareš (materijalni troškovi)</t>
  </si>
  <si>
    <t>Učešće u sufinanciranju centra za djecu i odrasle sa posebnim potrebama</t>
  </si>
  <si>
    <t>Troškovi prevoza u inostranstvu javnim sredstvima</t>
  </si>
  <si>
    <t>Izdaci za internet</t>
  </si>
  <si>
    <t>Izdaci za mobilni telefon</t>
  </si>
  <si>
    <t>Izdaci za poštanske usluge</t>
  </si>
  <si>
    <t>II POSEBNI DIO</t>
  </si>
  <si>
    <t>Član 3.</t>
  </si>
  <si>
    <t>Ekonomski kod</t>
  </si>
  <si>
    <t>Plan proračuna za 2017. godinu</t>
  </si>
  <si>
    <t>Stručna služba             OV i ON</t>
  </si>
  <si>
    <t>Služba za PU,U,PiF</t>
  </si>
  <si>
    <t>Služba za OU,DD i BiZ</t>
  </si>
  <si>
    <t>Služba za      CZ</t>
  </si>
  <si>
    <t>Općinsko Pravobraniteljstvo</t>
  </si>
  <si>
    <t>Troškovi prevoza u inostranstvo javnim sredstvima</t>
  </si>
  <si>
    <t>-12-</t>
  </si>
  <si>
    <t xml:space="preserve">Izdaci za internet </t>
  </si>
  <si>
    <t xml:space="preserve">Izdaci za mobilni telefon </t>
  </si>
  <si>
    <t>Poštanske usluge</t>
  </si>
  <si>
    <t>Izdaci za usluge održavanja čistoće(gradska higijena)</t>
  </si>
  <si>
    <t>-13-</t>
  </si>
  <si>
    <t>Usluge opravki i održavanja opreme</t>
  </si>
  <si>
    <t xml:space="preserve">Usluge opravki i održavanja vozila </t>
  </si>
  <si>
    <t>Ostale stručne usluge</t>
  </si>
  <si>
    <t>Ostali izdaci za informisanje</t>
  </si>
  <si>
    <t xml:space="preserve">Izdaci po osnovu ugovora odjelu </t>
  </si>
  <si>
    <t>Izdaci za usluge po osnovu ugovora za privr. i povre. posl.</t>
  </si>
  <si>
    <t xml:space="preserve">Sufinanciranje puta Striježevo - Kokoščići </t>
  </si>
  <si>
    <t>-14-</t>
  </si>
  <si>
    <t>Kapitalni projekti na području grada - CZ</t>
  </si>
  <si>
    <t>Obilježavanje značajnih datuma(dana općine,kulturne manifestacije i državni praznici)</t>
  </si>
  <si>
    <t xml:space="preserve">Ostale usluge  </t>
  </si>
  <si>
    <t>Tekući grantovi drugim nivoima vlasti</t>
  </si>
  <si>
    <t>Transfer za Centre za socijalni rad(mat.tr. i plaće zaposlenih)</t>
  </si>
  <si>
    <t>Stalna socijalna pomoć</t>
  </si>
  <si>
    <t xml:space="preserve">Ostale isplate pojedincima iz materij.-socij. (Budžet ZDK) </t>
  </si>
  <si>
    <t xml:space="preserve">Ostale isplate pojedincima iz materij.-socij.(Budžet Općine) </t>
  </si>
  <si>
    <t>Beneficije za socijalnu zaštitu (subvencije porodiljama)</t>
  </si>
  <si>
    <t>Izdaci za raseljena lica (Budžet ZDK)</t>
  </si>
  <si>
    <t>Izdaci za raseljena lica (Budžet Općine)</t>
  </si>
  <si>
    <t>Isplate stipendija (Budžet ZDK)</t>
  </si>
  <si>
    <t>Isplate stipendija (Budžet Općine)</t>
  </si>
  <si>
    <t>Ostale isplate pojedincima (Budžet ZDK-udžbenici i dr.)</t>
  </si>
  <si>
    <t xml:space="preserve">Transferi pojedincima na području zdravstv. osiguranja </t>
  </si>
  <si>
    <t>Pogrebni troškovi- troškovi dženaza i sahrana (Budžet ZDK)</t>
  </si>
  <si>
    <t>Ostali transferi pojedincima na području zdravstvenog osiguranja (Budžet ZDK -liječenje i dr.)</t>
  </si>
  <si>
    <t>-15-</t>
  </si>
  <si>
    <t>Sufinanciranje Opće biblioteke Vareš (mat.troškovi)</t>
  </si>
  <si>
    <t>Učešće u sufinansiranju centra za djecu i odrasle sa posebnim potrebama</t>
  </si>
  <si>
    <t>Kapitalni grantovi mjesnim zajednicama (Budžet ZDK)</t>
  </si>
  <si>
    <t>Kapitalni grantovi pojedincima</t>
  </si>
  <si>
    <t>Kapitalni grantovi pojedincima (Budžet ZDK)</t>
  </si>
  <si>
    <t>Kamate na domaće pozajmljivanje (kamata)</t>
  </si>
  <si>
    <t>Rekonstrukcija cesta i mostova (Budžet FBiH i Budžet ZDK)</t>
  </si>
  <si>
    <t>-16-</t>
  </si>
  <si>
    <t>Općinsko pravobraniteljstvo</t>
  </si>
  <si>
    <t>Izdaci za finansijsku imovinu</t>
  </si>
  <si>
    <t>Izdaci za otplate dugova</t>
  </si>
  <si>
    <t>U K U P N O :</t>
  </si>
  <si>
    <t>Broj zaposlenih:</t>
  </si>
  <si>
    <t>Član 4.</t>
  </si>
  <si>
    <t>Budžetski/Proračunski korisnici, koji su u posebnom dijelu Budžeta/Proračuna određeni za nosioce sredstava po pojedinim pozicijama, sredstva iz Budžeta/Proračuna mogu koristiti samo za namjene i do visine utvrđene u posebnom dijelu Budžeta/Proračuna.</t>
  </si>
  <si>
    <t>Član 5.</t>
  </si>
  <si>
    <t>Stupanje na snagu</t>
  </si>
  <si>
    <t xml:space="preserve"> Budžet/Proračun Općine Vareš za 2017. godinu stupa na snagu  danom donošenja.</t>
  </si>
  <si>
    <t>PREDSJEDAVAJUĆI OPĆINSKOG VIJEĆA</t>
  </si>
  <si>
    <t>Kenan Kamenjaš</t>
  </si>
  <si>
    <t>-17-</t>
  </si>
  <si>
    <t>NERASPOREĐENI VIŠAK PRIHODA I RASHODA</t>
  </si>
  <si>
    <t>Neraspoređeni višak prihoda (pokriće dijela gubitka iz ranijih godina)</t>
  </si>
  <si>
    <t xml:space="preserve">VIŠAK PRIHODA </t>
  </si>
  <si>
    <t>VIŠAK PRIHODA NAD RASHODIMA</t>
  </si>
  <si>
    <t xml:space="preserve">Višak prihoda  </t>
  </si>
  <si>
    <r>
      <t>Rashodi i izdaci u Budžetu/Proračunu za 2017. godinu iznose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4.690.800 KM</t>
    </r>
    <r>
      <rPr>
        <sz val="10"/>
        <rFont val="Arial"/>
        <family val="0"/>
      </rPr>
      <t xml:space="preserve"> i raspoređuju se po korisnicima u posebnom dijelu Budžeta/Proračuna kako slijedi: </t>
    </r>
  </si>
  <si>
    <t>-18-</t>
  </si>
  <si>
    <t>IX</t>
  </si>
  <si>
    <t>Broj:01-264/17</t>
  </si>
  <si>
    <t>Vareš,28.12.2017. godine</t>
  </si>
  <si>
    <t>Na temelju člana 37.Zakona o budžetima/proračunima u Federaciji Bosne i Hercegovine ("Službene novine Federacije Bosne i Hercegovine", broj:102/13, 9/14, 13/14, 8/15, 91/15, 102/15 i 104/16), člana 13. i 18. Zakona o principima lokalne samouprave u Federaciji Bosne i Hercegovine ("Službene novine Federacije Bosne i Hercegovine", broj: 49/06 i 51/09) i  člana 22. tačka 3.Statuta Općine Vareš - prečišćeni tekst, broj:01-162/12 od 11.09.2012.godine Općinsko vijeće Općine Vareš na 13. sjednici održanoj: 28.12.2017. godine, donosi: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</si>
</sst>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"/>
    <numFmt numFmtId="173" formatCode="#,##0.0"/>
    <numFmt numFmtId="174" formatCode="0.0"/>
    <numFmt numFmtId="175" formatCode="0.0%"/>
    <numFmt numFmtId="176" formatCode="_-* #,##0.0\ _K_M_-;\-* #,##0.0\ _K_M_-;_-* &quot;-&quot;??\ _K_M_-;_-@_-"/>
    <numFmt numFmtId="177" formatCode="_-* #,##0\ _K_M_-;\-* #,##0\ _K_M_-;_-* &quot;-&quot;??\ _K_M_-;_-@_-"/>
    <numFmt numFmtId="178" formatCode="_-* #,##0.000\ _K_M_-;\-* #,##0.000\ _K_M_-;_-* &quot;-&quot;??\ _K_M_-;_-@_-"/>
    <numFmt numFmtId="179" formatCode="_-* #,##0.0000\ _K_M_-;\-* #,##0.0000\ _K_M_-;_-* &quot;-&quot;??\ _K_M_-;_-@_-"/>
    <numFmt numFmtId="180" formatCode="_-* #,##0.00000\ _K_M_-;\-* #,##0.00000\ _K_M_-;_-* &quot;-&quot;??\ _K_M_-;_-@_-"/>
    <numFmt numFmtId="181" formatCode="_-* #,##0.000000\ _K_M_-;\-* #,##0.000000\ _K_M_-;_-* &quot;-&quot;??\ _K_M_-;_-@_-"/>
    <numFmt numFmtId="182" formatCode="_-* #,##0.0000000\ _K_M_-;\-* #,##0.0000000\ _K_M_-;_-* &quot;-&quot;??\ _K_M_-;_-@_-"/>
    <numFmt numFmtId="183" formatCode="_-* #,##0.00000000\ _K_M_-;\-* #,##0.00000000\ _K_M_-;_-* &quot;-&quot;??\ _K_M_-;_-@_-"/>
    <numFmt numFmtId="184" formatCode="0.000%"/>
    <numFmt numFmtId="185" formatCode="0.0000"/>
    <numFmt numFmtId="186" formatCode="0.000"/>
    <numFmt numFmtId="187" formatCode="0.000000"/>
    <numFmt numFmtId="188" formatCode="0.00000"/>
    <numFmt numFmtId="189" formatCode="0.0000000"/>
    <numFmt numFmtId="190" formatCode="0.00000000"/>
    <numFmt numFmtId="191" formatCode="0.0000000000"/>
    <numFmt numFmtId="192" formatCode="0.000000000"/>
    <numFmt numFmtId="193" formatCode="#,##0_ ;\-#,##0\ "/>
    <numFmt numFmtId="194" formatCode="[$-41A]dd\.\ mmmm\ yyyy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51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51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17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quotePrefix="1">
      <alignment horizontal="right"/>
    </xf>
    <xf numFmtId="0" fontId="1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7" fillId="34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 quotePrefix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16" xfId="0" applyFont="1" applyBorder="1" applyAlignment="1" quotePrefix="1">
      <alignment horizontal="center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10" fontId="1" fillId="0" borderId="0" xfId="51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10" fontId="0" fillId="0" borderId="0" xfId="51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1" xfId="0" applyBorder="1" applyAlignment="1" quotePrefix="1">
      <alignment horizontal="right"/>
    </xf>
    <xf numFmtId="0" fontId="7" fillId="33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34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33" borderId="1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/>
    </xf>
    <xf numFmtId="10" fontId="0" fillId="0" borderId="0" xfId="51" applyNumberFormat="1" applyFont="1" applyBorder="1" applyAlignment="1">
      <alignment horizontal="right" vertical="center"/>
    </xf>
    <xf numFmtId="4" fontId="0" fillId="0" borderId="0" xfId="0" applyNumberFormat="1" applyFont="1" applyBorder="1" applyAlignment="1" quotePrefix="1">
      <alignment horizontal="right" vertical="center"/>
    </xf>
    <xf numFmtId="16" fontId="6" fillId="0" borderId="11" xfId="0" applyNumberFormat="1" applyFont="1" applyBorder="1" applyAlignment="1">
      <alignment horizontal="center" vertical="center"/>
    </xf>
    <xf numFmtId="0" fontId="0" fillId="0" borderId="14" xfId="0" applyBorder="1" applyAlignment="1" quotePrefix="1">
      <alignment horizontal="center"/>
    </xf>
    <xf numFmtId="0" fontId="6" fillId="0" borderId="14" xfId="0" applyFont="1" applyBorder="1" applyAlignment="1" quotePrefix="1">
      <alignment horizontal="right" vertic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right" vertical="center"/>
    </xf>
    <xf numFmtId="10" fontId="0" fillId="0" borderId="0" xfId="51" applyNumberFormat="1" applyFont="1" applyBorder="1" applyAlignment="1" quotePrefix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34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35" borderId="11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36" borderId="11" xfId="0" applyFont="1" applyFill="1" applyBorder="1" applyAlignment="1">
      <alignment horizontal="center"/>
    </xf>
    <xf numFmtId="10" fontId="1" fillId="36" borderId="13" xfId="51" applyNumberFormat="1" applyFont="1" applyFill="1" applyBorder="1" applyAlignment="1" quotePrefix="1">
      <alignment horizontal="right"/>
    </xf>
    <xf numFmtId="10" fontId="1" fillId="36" borderId="17" xfId="51" applyNumberFormat="1" applyFont="1" applyFill="1" applyBorder="1" applyAlignment="1" quotePrefix="1">
      <alignment horizontal="right"/>
    </xf>
    <xf numFmtId="0" fontId="1" fillId="0" borderId="11" xfId="0" applyFont="1" applyBorder="1" applyAlignment="1">
      <alignment horizontal="left"/>
    </xf>
    <xf numFmtId="10" fontId="0" fillId="0" borderId="13" xfId="0" applyNumberFormat="1" applyFont="1" applyBorder="1" applyAlignment="1" quotePrefix="1">
      <alignment horizontal="right" vertical="center"/>
    </xf>
    <xf numFmtId="10" fontId="0" fillId="0" borderId="17" xfId="0" applyNumberFormat="1" applyBorder="1" applyAlignment="1" quotePrefix="1">
      <alignment horizontal="right" vertical="center"/>
    </xf>
    <xf numFmtId="0" fontId="0" fillId="34" borderId="13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3" fontId="0" fillId="34" borderId="13" xfId="0" applyNumberFormat="1" applyFont="1" applyFill="1" applyBorder="1" applyAlignment="1">
      <alignment horizontal="right" vertical="center"/>
    </xf>
    <xf numFmtId="3" fontId="0" fillId="34" borderId="17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right"/>
    </xf>
    <xf numFmtId="3" fontId="0" fillId="0" borderId="17" xfId="0" applyNumberFormat="1" applyBorder="1" applyAlignment="1" quotePrefix="1">
      <alignment horizontal="right"/>
    </xf>
    <xf numFmtId="10" fontId="0" fillId="0" borderId="13" xfId="51" applyNumberFormat="1" applyFont="1" applyBorder="1" applyAlignment="1" quotePrefix="1">
      <alignment horizontal="right"/>
    </xf>
    <xf numFmtId="10" fontId="0" fillId="0" borderId="17" xfId="51" applyNumberFormat="1" applyFont="1" applyBorder="1" applyAlignment="1" quotePrefix="1">
      <alignment horizontal="righ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0" fontId="0" fillId="34" borderId="13" xfId="51" applyNumberFormat="1" applyFont="1" applyFill="1" applyBorder="1" applyAlignment="1" quotePrefix="1">
      <alignment horizontal="right" vertical="center"/>
    </xf>
    <xf numFmtId="10" fontId="0" fillId="34" borderId="17" xfId="51" applyNumberFormat="1" applyFont="1" applyFill="1" applyBorder="1" applyAlignment="1" quotePrefix="1">
      <alignment horizontal="right" vertical="center"/>
    </xf>
    <xf numFmtId="3" fontId="0" fillId="0" borderId="0" xfId="0" applyNumberFormat="1" applyBorder="1" applyAlignment="1">
      <alignment horizontal="center"/>
    </xf>
    <xf numFmtId="0" fontId="1" fillId="36" borderId="13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left"/>
    </xf>
    <xf numFmtId="3" fontId="1" fillId="36" borderId="13" xfId="0" applyNumberFormat="1" applyFont="1" applyFill="1" applyBorder="1" applyAlignment="1">
      <alignment horizontal="right"/>
    </xf>
    <xf numFmtId="3" fontId="1" fillId="36" borderId="17" xfId="0" applyNumberFormat="1" applyFont="1" applyFill="1" applyBorder="1" applyAlignment="1">
      <alignment horizontal="right"/>
    </xf>
    <xf numFmtId="3" fontId="1" fillId="36" borderId="13" xfId="0" applyNumberFormat="1" applyFont="1" applyFill="1" applyBorder="1" applyAlignment="1" quotePrefix="1">
      <alignment horizontal="right"/>
    </xf>
    <xf numFmtId="3" fontId="1" fillId="36" borderId="17" xfId="0" applyNumberFormat="1" applyFont="1" applyFill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34" borderId="13" xfId="0" applyNumberFormat="1" applyFont="1" applyFill="1" applyBorder="1" applyAlignment="1" quotePrefix="1">
      <alignment horizontal="right" vertical="center"/>
    </xf>
    <xf numFmtId="3" fontId="0" fillId="34" borderId="17" xfId="0" applyNumberFormat="1" applyFont="1" applyFill="1" applyBorder="1" applyAlignment="1" quotePrefix="1">
      <alignment horizontal="right" vertical="center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9" xfId="0" applyNumberFormat="1" applyBorder="1" applyAlignment="1" quotePrefix="1">
      <alignment horizontal="right" vertical="center"/>
    </xf>
    <xf numFmtId="3" fontId="0" fillId="0" borderId="20" xfId="0" applyNumberFormat="1" applyBorder="1" applyAlignment="1" quotePrefix="1">
      <alignment horizontal="right" vertical="center"/>
    </xf>
    <xf numFmtId="3" fontId="0" fillId="0" borderId="21" xfId="0" applyNumberFormat="1" applyBorder="1" applyAlignment="1" quotePrefix="1">
      <alignment horizontal="right" vertical="center"/>
    </xf>
    <xf numFmtId="3" fontId="0" fillId="0" borderId="22" xfId="0" applyNumberFormat="1" applyBorder="1" applyAlignment="1" quotePrefix="1">
      <alignment horizontal="right" vertical="center"/>
    </xf>
    <xf numFmtId="3" fontId="0" fillId="0" borderId="11" xfId="0" applyNumberFormat="1" applyBorder="1" applyAlignment="1" quotePrefix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3" fontId="1" fillId="33" borderId="11" xfId="0" applyNumberFormat="1" applyFont="1" applyFill="1" applyBorder="1" applyAlignment="1">
      <alignment horizontal="right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10" fontId="0" fillId="0" borderId="13" xfId="51" applyNumberFormat="1" applyFont="1" applyBorder="1" applyAlignment="1" quotePrefix="1">
      <alignment horizontal="right" vertical="center"/>
    </xf>
    <xf numFmtId="10" fontId="0" fillId="0" borderId="17" xfId="51" applyNumberFormat="1" applyFont="1" applyBorder="1" applyAlignment="1" quotePrefix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10" fontId="0" fillId="0" borderId="11" xfId="51" applyNumberFormat="1" applyFont="1" applyBorder="1" applyAlignment="1" quotePrefix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 quotePrefix="1">
      <alignment horizontal="right" vertical="center"/>
    </xf>
    <xf numFmtId="3" fontId="1" fillId="33" borderId="13" xfId="0" applyNumberFormat="1" applyFont="1" applyFill="1" applyBorder="1" applyAlignment="1" quotePrefix="1">
      <alignment horizontal="right" vertical="center"/>
    </xf>
    <xf numFmtId="3" fontId="1" fillId="33" borderId="17" xfId="0" applyNumberFormat="1" applyFont="1" applyFill="1" applyBorder="1" applyAlignment="1" quotePrefix="1">
      <alignment horizontal="right" vertical="center"/>
    </xf>
    <xf numFmtId="10" fontId="1" fillId="33" borderId="13" xfId="51" applyNumberFormat="1" applyFont="1" applyFill="1" applyBorder="1" applyAlignment="1" quotePrefix="1">
      <alignment horizontal="right" vertical="center"/>
    </xf>
    <xf numFmtId="10" fontId="1" fillId="33" borderId="17" xfId="51" applyNumberFormat="1" applyFont="1" applyFill="1" applyBorder="1" applyAlignment="1" quotePrefix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0" fontId="0" fillId="0" borderId="11" xfId="51" applyNumberFormat="1" applyFont="1" applyBorder="1" applyAlignment="1" quotePrefix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 quotePrefix="1">
      <alignment horizontal="right" vertical="center"/>
    </xf>
    <xf numFmtId="10" fontId="1" fillId="0" borderId="11" xfId="51" applyNumberFormat="1" applyFont="1" applyBorder="1" applyAlignment="1" quotePrefix="1">
      <alignment horizontal="right" vertical="center"/>
    </xf>
    <xf numFmtId="10" fontId="1" fillId="0" borderId="11" xfId="51" applyNumberFormat="1" applyFont="1" applyBorder="1" applyAlignment="1">
      <alignment horizontal="right"/>
    </xf>
    <xf numFmtId="10" fontId="0" fillId="0" borderId="11" xfId="51" applyNumberFormat="1" applyFont="1" applyBorder="1" applyAlignment="1">
      <alignment horizontal="right"/>
    </xf>
    <xf numFmtId="10" fontId="0" fillId="0" borderId="11" xfId="51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10" fontId="1" fillId="0" borderId="11" xfId="51" applyNumberFormat="1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0" fontId="0" fillId="0" borderId="11" xfId="51" applyNumberFormat="1" applyFont="1" applyBorder="1" applyAlignment="1" quotePrefix="1">
      <alignment horizontal="right"/>
    </xf>
    <xf numFmtId="10" fontId="0" fillId="0" borderId="11" xfId="51" applyNumberFormat="1" applyFont="1" applyBorder="1" applyAlignment="1" quotePrefix="1">
      <alignment horizontal="right"/>
    </xf>
    <xf numFmtId="10" fontId="0" fillId="0" borderId="17" xfId="51" applyNumberFormat="1" applyFont="1" applyBorder="1" applyAlignment="1" quotePrefix="1">
      <alignment horizontal="right"/>
    </xf>
    <xf numFmtId="10" fontId="0" fillId="0" borderId="13" xfId="51" applyNumberFormat="1" applyFont="1" applyBorder="1" applyAlignment="1" quotePrefix="1">
      <alignment horizontal="right"/>
    </xf>
    <xf numFmtId="10" fontId="0" fillId="0" borderId="17" xfId="51" applyNumberFormat="1" applyFont="1" applyBorder="1" applyAlignment="1">
      <alignment horizontal="right"/>
    </xf>
    <xf numFmtId="10" fontId="1" fillId="33" borderId="11" xfId="51" applyNumberFormat="1" applyFont="1" applyFill="1" applyBorder="1" applyAlignment="1" quotePrefix="1">
      <alignment horizontal="right"/>
    </xf>
    <xf numFmtId="10" fontId="1" fillId="33" borderId="11" xfId="51" applyNumberFormat="1" applyFont="1" applyFill="1" applyBorder="1" applyAlignment="1">
      <alignment horizontal="right"/>
    </xf>
    <xf numFmtId="3" fontId="0" fillId="0" borderId="11" xfId="0" applyNumberFormat="1" applyBorder="1" applyAlignment="1">
      <alignment/>
    </xf>
    <xf numFmtId="10" fontId="0" fillId="0" borderId="19" xfId="0" applyNumberFormat="1" applyFont="1" applyBorder="1" applyAlignment="1" quotePrefix="1">
      <alignment horizontal="right" vertical="center"/>
    </xf>
    <xf numFmtId="10" fontId="0" fillId="0" borderId="20" xfId="0" applyNumberFormat="1" applyBorder="1" applyAlignment="1">
      <alignment horizontal="right" vertical="center"/>
    </xf>
    <xf numFmtId="10" fontId="0" fillId="0" borderId="21" xfId="0" applyNumberFormat="1" applyBorder="1" applyAlignment="1">
      <alignment horizontal="right" vertical="center"/>
    </xf>
    <xf numFmtId="10" fontId="0" fillId="0" borderId="22" xfId="0" applyNumberFormat="1" applyBorder="1" applyAlignment="1">
      <alignment horizontal="right" vertical="center"/>
    </xf>
    <xf numFmtId="10" fontId="0" fillId="0" borderId="13" xfId="0" applyNumberFormat="1" applyBorder="1" applyAlignment="1" quotePrefix="1">
      <alignment horizontal="right"/>
    </xf>
    <xf numFmtId="10" fontId="0" fillId="0" borderId="17" xfId="0" applyNumberFormat="1" applyBorder="1" applyAlignment="1" quotePrefix="1">
      <alignment horizontal="right"/>
    </xf>
    <xf numFmtId="10" fontId="0" fillId="0" borderId="13" xfId="51" applyNumberFormat="1" applyFont="1" applyBorder="1" applyAlignment="1">
      <alignment horizontal="right"/>
    </xf>
    <xf numFmtId="10" fontId="0" fillId="0" borderId="13" xfId="0" applyNumberFormat="1" applyFont="1" applyBorder="1" applyAlignment="1" quotePrefix="1">
      <alignment horizontal="right"/>
    </xf>
    <xf numFmtId="10" fontId="0" fillId="0" borderId="11" xfId="51" applyNumberFormat="1" applyFont="1" applyBorder="1" applyAlignment="1" quotePrefix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3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10" fontId="0" fillId="0" borderId="11" xfId="51" applyNumberFormat="1" applyFont="1" applyBorder="1" applyAlignment="1" quotePrefix="1">
      <alignment horizontal="right"/>
    </xf>
    <xf numFmtId="10" fontId="1" fillId="33" borderId="11" xfId="51" applyNumberFormat="1" applyFont="1" applyFill="1" applyBorder="1" applyAlignment="1">
      <alignment horizontal="right" vertical="center"/>
    </xf>
    <xf numFmtId="10" fontId="0" fillId="0" borderId="11" xfId="0" applyNumberFormat="1" applyFont="1" applyBorder="1" applyAlignment="1" quotePrefix="1">
      <alignment horizontal="right"/>
    </xf>
    <xf numFmtId="10" fontId="0" fillId="0" borderId="11" xfId="0" applyNumberFormat="1" applyBorder="1" applyAlignment="1">
      <alignment horizontal="right"/>
    </xf>
    <xf numFmtId="10" fontId="0" fillId="0" borderId="19" xfId="0" applyNumberFormat="1" applyBorder="1" applyAlignment="1" quotePrefix="1">
      <alignment horizontal="right" vertical="center"/>
    </xf>
    <xf numFmtId="10" fontId="0" fillId="0" borderId="20" xfId="0" applyNumberFormat="1" applyBorder="1" applyAlignment="1" quotePrefix="1">
      <alignment horizontal="right" vertical="center"/>
    </xf>
    <xf numFmtId="10" fontId="0" fillId="0" borderId="21" xfId="0" applyNumberFormat="1" applyBorder="1" applyAlignment="1" quotePrefix="1">
      <alignment horizontal="right" vertical="center"/>
    </xf>
    <xf numFmtId="10" fontId="0" fillId="0" borderId="22" xfId="0" applyNumberFormat="1" applyBorder="1" applyAlignment="1" quotePrefix="1">
      <alignment horizontal="right" vertical="center"/>
    </xf>
    <xf numFmtId="10" fontId="0" fillId="0" borderId="11" xfId="51" applyNumberFormat="1" applyFont="1" applyBorder="1" applyAlignment="1">
      <alignment horizontal="right"/>
    </xf>
    <xf numFmtId="10" fontId="0" fillId="0" borderId="17" xfId="51" applyNumberFormat="1" applyFont="1" applyBorder="1" applyAlignment="1">
      <alignment horizontal="right"/>
    </xf>
    <xf numFmtId="10" fontId="1" fillId="0" borderId="13" xfId="51" applyNumberFormat="1" applyFont="1" applyBorder="1" applyAlignment="1" quotePrefix="1">
      <alignment horizontal="right"/>
    </xf>
    <xf numFmtId="10" fontId="1" fillId="0" borderId="17" xfId="51" applyNumberFormat="1" applyFont="1" applyBorder="1" applyAlignment="1" quotePrefix="1">
      <alignment horizontal="right"/>
    </xf>
    <xf numFmtId="0" fontId="0" fillId="0" borderId="13" xfId="0" applyFont="1" applyBorder="1" applyAlignment="1" quotePrefix="1">
      <alignment horizontal="right"/>
    </xf>
    <xf numFmtId="0" fontId="0" fillId="0" borderId="17" xfId="0" applyBorder="1" applyAlignment="1">
      <alignment horizontal="right"/>
    </xf>
    <xf numFmtId="10" fontId="0" fillId="0" borderId="17" xfId="51" applyNumberFormat="1" applyFont="1" applyBorder="1" applyAlignment="1">
      <alignment horizontal="right"/>
    </xf>
    <xf numFmtId="10" fontId="0" fillId="0" borderId="12" xfId="51" applyNumberFormat="1" applyFont="1" applyBorder="1" applyAlignment="1">
      <alignment horizontal="right"/>
    </xf>
    <xf numFmtId="10" fontId="1" fillId="0" borderId="13" xfId="51" applyNumberFormat="1" applyFont="1" applyBorder="1" applyAlignment="1">
      <alignment horizontal="right"/>
    </xf>
    <xf numFmtId="10" fontId="1" fillId="0" borderId="17" xfId="51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10" fontId="1" fillId="0" borderId="13" xfId="51" applyNumberFormat="1" applyFont="1" applyBorder="1" applyAlignment="1" quotePrefix="1">
      <alignment horizontal="right"/>
    </xf>
    <xf numFmtId="10" fontId="1" fillId="0" borderId="17" xfId="51" applyNumberFormat="1" applyFont="1" applyBorder="1" applyAlignment="1" quotePrefix="1">
      <alignment horizontal="right"/>
    </xf>
    <xf numFmtId="10" fontId="0" fillId="0" borderId="13" xfId="51" applyNumberFormat="1" applyFont="1" applyBorder="1" applyAlignment="1" quotePrefix="1">
      <alignment horizontal="right"/>
    </xf>
    <xf numFmtId="10" fontId="0" fillId="0" borderId="11" xfId="51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10" fontId="1" fillId="0" borderId="11" xfId="51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10" fontId="0" fillId="0" borderId="12" xfId="51" applyNumberFormat="1" applyFont="1" applyBorder="1" applyAlignment="1" quotePrefix="1">
      <alignment horizontal="right"/>
    </xf>
    <xf numFmtId="10" fontId="0" fillId="0" borderId="19" xfId="51" applyNumberFormat="1" applyFont="1" applyBorder="1" applyAlignment="1">
      <alignment horizontal="right" vertical="center"/>
    </xf>
    <xf numFmtId="10" fontId="0" fillId="0" borderId="20" xfId="51" applyNumberFormat="1" applyFont="1" applyBorder="1" applyAlignment="1">
      <alignment horizontal="right" vertical="center"/>
    </xf>
    <xf numFmtId="10" fontId="0" fillId="0" borderId="21" xfId="51" applyNumberFormat="1" applyFont="1" applyBorder="1" applyAlignment="1">
      <alignment horizontal="right" vertical="center"/>
    </xf>
    <xf numFmtId="10" fontId="0" fillId="0" borderId="22" xfId="51" applyNumberFormat="1" applyFont="1" applyBorder="1" applyAlignment="1">
      <alignment horizontal="right" vertical="center"/>
    </xf>
    <xf numFmtId="10" fontId="0" fillId="0" borderId="17" xfId="51" applyNumberFormat="1" applyFont="1" applyBorder="1" applyAlignment="1">
      <alignment horizontal="right" vertical="center"/>
    </xf>
    <xf numFmtId="10" fontId="0" fillId="0" borderId="11" xfId="51" applyNumberFormat="1" applyFont="1" applyBorder="1" applyAlignment="1" quotePrefix="1">
      <alignment horizontal="right" vertical="center"/>
    </xf>
    <xf numFmtId="10" fontId="0" fillId="0" borderId="13" xfId="51" applyNumberFormat="1" applyFont="1" applyBorder="1" applyAlignment="1" quotePrefix="1">
      <alignment horizontal="right"/>
    </xf>
    <xf numFmtId="10" fontId="0" fillId="0" borderId="19" xfId="51" applyNumberFormat="1" applyFont="1" applyBorder="1" applyAlignment="1" quotePrefix="1">
      <alignment horizontal="right" vertical="center"/>
    </xf>
    <xf numFmtId="0" fontId="9" fillId="33" borderId="11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 quotePrefix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6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7" xfId="0" applyFont="1" applyBorder="1" applyAlignment="1" quotePrefix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 quotePrefix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3" fontId="1" fillId="0" borderId="18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1" fillId="33" borderId="11" xfId="0" applyNumberFormat="1" applyFont="1" applyFill="1" applyBorder="1" applyAlignment="1" quotePrefix="1">
      <alignment horizontal="right"/>
    </xf>
    <xf numFmtId="3" fontId="1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 quotePrefix="1">
      <alignment horizontal="right"/>
    </xf>
    <xf numFmtId="10" fontId="0" fillId="0" borderId="11" xfId="51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" fillId="33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1" fillId="34" borderId="13" xfId="0" applyNumberFormat="1" applyFont="1" applyFill="1" applyBorder="1" applyAlignment="1">
      <alignment horizontal="right"/>
    </xf>
    <xf numFmtId="3" fontId="1" fillId="34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1" fillId="0" borderId="13" xfId="0" applyNumberFormat="1" applyFont="1" applyBorder="1" applyAlignment="1" quotePrefix="1">
      <alignment horizontal="right"/>
    </xf>
    <xf numFmtId="3" fontId="1" fillId="0" borderId="17" xfId="0" applyNumberFormat="1" applyFont="1" applyBorder="1" applyAlignment="1" quotePrefix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13" xfId="0" applyNumberFormat="1" applyFont="1" applyBorder="1" applyAlignment="1" quotePrefix="1">
      <alignment horizontal="right" vertical="center"/>
    </xf>
    <xf numFmtId="3" fontId="0" fillId="0" borderId="17" xfId="0" applyNumberFormat="1" applyFont="1" applyBorder="1" applyAlignment="1" quotePrefix="1">
      <alignment horizontal="right" vertical="center"/>
    </xf>
    <xf numFmtId="10" fontId="0" fillId="0" borderId="19" xfId="51" applyNumberFormat="1" applyFont="1" applyBorder="1" applyAlignment="1" quotePrefix="1">
      <alignment horizontal="right" vertical="center"/>
    </xf>
    <xf numFmtId="10" fontId="0" fillId="0" borderId="20" xfId="51" applyNumberFormat="1" applyFont="1" applyBorder="1" applyAlignment="1" quotePrefix="1">
      <alignment horizontal="right" vertical="center"/>
    </xf>
    <xf numFmtId="10" fontId="0" fillId="0" borderId="21" xfId="51" applyNumberFormat="1" applyFont="1" applyBorder="1" applyAlignment="1" quotePrefix="1">
      <alignment horizontal="right" vertical="center"/>
    </xf>
    <xf numFmtId="10" fontId="0" fillId="0" borderId="22" xfId="51" applyNumberFormat="1" applyFont="1" applyBorder="1" applyAlignment="1" quotePrefix="1">
      <alignment horizontal="right" vertical="center"/>
    </xf>
    <xf numFmtId="3" fontId="0" fillId="0" borderId="13" xfId="0" applyNumberFormat="1" applyBorder="1" applyAlignment="1" quotePrefix="1">
      <alignment horizontal="right" vertical="center"/>
    </xf>
    <xf numFmtId="3" fontId="0" fillId="0" borderId="17" xfId="0" applyNumberFormat="1" applyBorder="1" applyAlignment="1" quotePrefix="1">
      <alignment horizontal="right" vertical="center"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8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6" fillId="0" borderId="1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0" fillId="0" borderId="12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10" fontId="0" fillId="0" borderId="13" xfId="51" applyNumberFormat="1" applyFont="1" applyBorder="1" applyAlignment="1">
      <alignment horizontal="right" vertical="center"/>
    </xf>
    <xf numFmtId="3" fontId="1" fillId="34" borderId="13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0" fontId="1" fillId="34" borderId="13" xfId="51" applyNumberFormat="1" applyFont="1" applyFill="1" applyBorder="1" applyAlignment="1">
      <alignment horizontal="right"/>
    </xf>
    <xf numFmtId="10" fontId="1" fillId="34" borderId="17" xfId="5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10" fontId="0" fillId="0" borderId="13" xfId="51" applyNumberFormat="1" applyFont="1" applyBorder="1" applyAlignment="1">
      <alignment/>
    </xf>
    <xf numFmtId="10" fontId="0" fillId="0" borderId="17" xfId="51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6" fillId="0" borderId="12" xfId="0" applyFont="1" applyBorder="1" applyAlignment="1" quotePrefix="1">
      <alignment horizontal="right" vertical="center"/>
    </xf>
    <xf numFmtId="0" fontId="6" fillId="0" borderId="14" xfId="0" applyFont="1" applyBorder="1" applyAlignment="1" quotePrefix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6" xfId="0" applyBorder="1" applyAlignment="1" quotePrefix="1">
      <alignment horizontal="left" vertical="center" wrapText="1"/>
    </xf>
    <xf numFmtId="0" fontId="0" fillId="0" borderId="20" xfId="0" applyBorder="1" applyAlignment="1" quotePrefix="1">
      <alignment horizontal="left" vertical="center" wrapText="1"/>
    </xf>
    <xf numFmtId="0" fontId="0" fillId="0" borderId="21" xfId="0" applyBorder="1" applyAlignment="1" quotePrefix="1">
      <alignment horizontal="left" vertical="center" wrapText="1"/>
    </xf>
    <xf numFmtId="0" fontId="0" fillId="0" borderId="10" xfId="0" applyBorder="1" applyAlignment="1" quotePrefix="1">
      <alignment horizontal="left" vertical="center" wrapText="1"/>
    </xf>
    <xf numFmtId="0" fontId="0" fillId="0" borderId="22" xfId="0" applyBorder="1" applyAlignment="1" quotePrefix="1">
      <alignment horizontal="left" vertical="center" wrapText="1"/>
    </xf>
    <xf numFmtId="3" fontId="1" fillId="0" borderId="1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0" fillId="0" borderId="18" xfId="0" applyBorder="1" applyAlignment="1" quotePrefix="1">
      <alignment horizontal="left" vertical="center" wrapText="1"/>
    </xf>
    <xf numFmtId="0" fontId="0" fillId="0" borderId="17" xfId="0" applyBorder="1" applyAlignment="1" quotePrefix="1">
      <alignment horizontal="left" vertical="center" wrapText="1"/>
    </xf>
    <xf numFmtId="3" fontId="1" fillId="33" borderId="11" xfId="0" applyNumberFormat="1" applyFont="1" applyFill="1" applyBorder="1" applyAlignment="1">
      <alignment/>
    </xf>
    <xf numFmtId="10" fontId="0" fillId="0" borderId="13" xfId="51" applyNumberFormat="1" applyFont="1" applyBorder="1" applyAlignment="1" quotePrefix="1">
      <alignment horizontal="righ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6" fillId="0" borderId="16" xfId="0" applyFont="1" applyBorder="1" applyAlignment="1" quotePrefix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1" xfId="0" applyFont="1" applyBorder="1" applyAlignment="1">
      <alignment horizontal="left" wrapText="1"/>
    </xf>
    <xf numFmtId="4" fontId="6" fillId="0" borderId="0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3" fontId="1" fillId="33" borderId="13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 quotePrefix="1">
      <alignment horizontal="center"/>
    </xf>
    <xf numFmtId="4" fontId="6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0</xdr:row>
      <xdr:rowOff>0</xdr:rowOff>
    </xdr:from>
    <xdr:to>
      <xdr:col>20</xdr:col>
      <xdr:colOff>381000</xdr:colOff>
      <xdr:row>6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8829675" y="0"/>
          <a:ext cx="933450" cy="1285875"/>
          <a:chOff x="4343" y="2273"/>
          <a:chExt cx="2562" cy="358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10606" t="9434" r="13131" b="11320"/>
          <a:stretch>
            <a:fillRect/>
          </a:stretch>
        </xdr:blipFill>
        <xdr:spPr>
          <a:xfrm>
            <a:off x="4470" y="2454"/>
            <a:ext cx="2265" cy="31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rc 3"/>
          <xdr:cNvSpPr>
            <a:spLocks/>
          </xdr:cNvSpPr>
        </xdr:nvSpPr>
        <xdr:spPr>
          <a:xfrm flipH="1" flipV="1">
            <a:off x="4343" y="4668"/>
            <a:ext cx="2555" cy="1185"/>
          </a:xfrm>
          <a:custGeom>
            <a:pathLst>
              <a:path fill="none" h="21600" w="43197">
                <a:moveTo>
                  <a:pt x="0" y="21232"/>
                </a:moveTo>
                <a:cubicBezTo>
                  <a:pt x="200" y="9447"/>
                  <a:pt x="9811" y="-1"/>
                  <a:pt x="21597" y="0"/>
                </a:cubicBezTo>
                <a:cubicBezTo>
                  <a:pt x="33526" y="0"/>
                  <a:pt x="43197" y="9670"/>
                  <a:pt x="43197" y="21600"/>
                </a:cubicBezTo>
              </a:path>
              <a:path stroke="0" h="21600" w="43197">
                <a:moveTo>
                  <a:pt x="0" y="21232"/>
                </a:moveTo>
                <a:cubicBezTo>
                  <a:pt x="200" y="9447"/>
                  <a:pt x="9811" y="-1"/>
                  <a:pt x="21597" y="0"/>
                </a:cubicBezTo>
                <a:cubicBezTo>
                  <a:pt x="33526" y="0"/>
                  <a:pt x="43197" y="9670"/>
                  <a:pt x="43197" y="21600"/>
                </a:cubicBezTo>
                <a:lnTo>
                  <a:pt x="21597" y="21600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4343" y="2273"/>
            <a:ext cx="0" cy="24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6903" y="2283"/>
            <a:ext cx="0" cy="24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350" y="2285"/>
            <a:ext cx="255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257175</xdr:colOff>
      <xdr:row>36</xdr:row>
      <xdr:rowOff>47625</xdr:rowOff>
    </xdr:from>
    <xdr:to>
      <xdr:col>21</xdr:col>
      <xdr:colOff>0</xdr:colOff>
      <xdr:row>39</xdr:row>
      <xdr:rowOff>0</xdr:rowOff>
    </xdr:to>
    <xdr:pic>
      <xdr:nvPicPr>
        <xdr:cNvPr id="7" name="Picture 7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801100" y="6067425"/>
          <a:ext cx="1000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3"/>
  <sheetViews>
    <sheetView tabSelected="1" zoomScale="90" zoomScaleNormal="90" zoomScalePageLayoutView="88" workbookViewId="0" topLeftCell="A79">
      <selection activeCell="Q25" sqref="Q25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7.421875" style="0" customWidth="1"/>
    <col min="4" max="4" width="7.28125" style="67" customWidth="1"/>
    <col min="5" max="10" width="6.28125" style="0" customWidth="1"/>
    <col min="11" max="11" width="16.7109375" style="0" customWidth="1"/>
    <col min="12" max="16" width="6.28125" style="0" customWidth="1"/>
    <col min="17" max="17" width="7.7109375" style="0" customWidth="1"/>
    <col min="18" max="25" width="6.28125" style="0" customWidth="1"/>
    <col min="26" max="80" width="5.7109375" style="0" customWidth="1"/>
  </cols>
  <sheetData>
    <row r="1" spans="1:21" ht="15.75">
      <c r="A1" s="337" t="s">
        <v>31</v>
      </c>
      <c r="B1" s="337"/>
      <c r="C1" s="337"/>
      <c r="D1" s="337"/>
      <c r="E1" s="337"/>
      <c r="F1" s="337"/>
      <c r="G1" s="3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7" ht="15.75">
      <c r="A2" s="337" t="s">
        <v>32</v>
      </c>
      <c r="B2" s="337"/>
      <c r="C2" s="337"/>
      <c r="D2" s="337"/>
      <c r="E2" s="337"/>
      <c r="F2" s="337"/>
      <c r="G2" s="337"/>
    </row>
    <row r="3" spans="1:7" ht="15.75">
      <c r="A3" s="338" t="s">
        <v>33</v>
      </c>
      <c r="B3" s="338"/>
      <c r="C3" s="338"/>
      <c r="D3" s="338"/>
      <c r="E3" s="338"/>
      <c r="F3" s="338"/>
      <c r="G3" s="338"/>
    </row>
    <row r="4" spans="1:7" ht="15.75">
      <c r="A4" s="338" t="s">
        <v>34</v>
      </c>
      <c r="B4" s="338"/>
      <c r="C4" s="338"/>
      <c r="D4" s="338"/>
      <c r="E4" s="338"/>
      <c r="F4" s="338"/>
      <c r="G4" s="338"/>
    </row>
    <row r="5" spans="1:7" ht="15.75">
      <c r="A5" s="337" t="s">
        <v>35</v>
      </c>
      <c r="B5" s="337"/>
      <c r="C5" s="337"/>
      <c r="D5" s="337"/>
      <c r="E5" s="337"/>
      <c r="F5" s="337"/>
      <c r="G5" s="337"/>
    </row>
    <row r="6" spans="1:7" ht="12.75">
      <c r="A6" s="339" t="s">
        <v>508</v>
      </c>
      <c r="B6" s="339"/>
      <c r="C6" s="339"/>
      <c r="D6" s="339"/>
      <c r="E6" s="339"/>
      <c r="F6" s="339"/>
      <c r="G6" s="339"/>
    </row>
    <row r="7" spans="1:7" ht="12.75">
      <c r="A7" s="339" t="s">
        <v>509</v>
      </c>
      <c r="B7" s="339"/>
      <c r="C7" s="339"/>
      <c r="D7" s="339"/>
      <c r="E7" s="339"/>
      <c r="F7" s="339"/>
      <c r="G7" s="339"/>
    </row>
    <row r="8" spans="2:20" ht="12.75">
      <c r="B8" s="4"/>
      <c r="C8" s="4"/>
      <c r="D8" s="8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1" ht="12.75">
      <c r="B9" s="4"/>
      <c r="C9" s="4"/>
      <c r="D9" s="8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8"/>
      <c r="T9" s="48"/>
      <c r="U9" s="48"/>
    </row>
    <row r="10" spans="2:20" ht="12.75">
      <c r="B10" s="4"/>
      <c r="C10" s="4"/>
      <c r="D10" s="8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ht="12.75">
      <c r="B11" s="4"/>
      <c r="C11" s="4"/>
      <c r="D11" s="8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ht="12.75" customHeight="1">
      <c r="A12" s="4"/>
      <c r="B12" s="355" t="s">
        <v>510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4"/>
    </row>
    <row r="13" spans="1:21" ht="12.75">
      <c r="A13" s="4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4"/>
    </row>
    <row r="14" spans="1:21" ht="12.75">
      <c r="A14" s="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4"/>
    </row>
    <row r="15" spans="1:21" ht="12.75">
      <c r="A15" s="4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4"/>
    </row>
    <row r="16" spans="2:20" ht="12.75"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</row>
    <row r="17" spans="2:20" ht="12.75">
      <c r="B17" s="3"/>
      <c r="C17" s="3"/>
      <c r="D17" s="8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2.75">
      <c r="B18" s="3"/>
      <c r="C18" s="3"/>
      <c r="D18" s="8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20" spans="2:20" ht="12.75">
      <c r="B20" s="340" t="s">
        <v>36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</row>
    <row r="21" spans="2:20" ht="12.75"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</row>
    <row r="23" spans="2:20" ht="12.75">
      <c r="B23" s="340" t="s">
        <v>397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</row>
    <row r="24" spans="2:20" ht="12.75"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</row>
    <row r="36" spans="1:21" ht="12.75">
      <c r="A36" s="18"/>
      <c r="B36" s="18"/>
      <c r="C36" s="18"/>
      <c r="D36" s="9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16" ht="15.75">
      <c r="A37" s="338" t="s">
        <v>37</v>
      </c>
      <c r="B37" s="338"/>
      <c r="C37" s="338"/>
      <c r="D37" s="338"/>
      <c r="E37" s="338"/>
      <c r="F37" s="338"/>
      <c r="G37" s="338"/>
      <c r="H37" s="338"/>
      <c r="I37" s="338"/>
      <c r="J37" s="338" t="s">
        <v>40</v>
      </c>
      <c r="K37" s="338"/>
      <c r="L37" s="338"/>
      <c r="M37" s="338"/>
      <c r="N37" s="338"/>
      <c r="O37" s="338"/>
      <c r="P37" s="7"/>
    </row>
    <row r="38" spans="1:17" ht="15.75">
      <c r="A38" s="337" t="s">
        <v>38</v>
      </c>
      <c r="B38" s="337"/>
      <c r="C38" s="337"/>
      <c r="D38" s="337"/>
      <c r="E38" s="337"/>
      <c r="F38" s="337"/>
      <c r="G38" s="337"/>
      <c r="H38" s="337"/>
      <c r="I38" s="337"/>
      <c r="J38" s="337" t="s">
        <v>41</v>
      </c>
      <c r="K38" s="354"/>
      <c r="L38" s="354"/>
      <c r="M38" s="354"/>
      <c r="N38" s="354"/>
      <c r="O38" s="354"/>
      <c r="P38" s="2"/>
      <c r="Q38" s="2"/>
    </row>
    <row r="39" spans="1:17" ht="15.75">
      <c r="A39" s="337" t="s">
        <v>39</v>
      </c>
      <c r="B39" s="337"/>
      <c r="C39" s="337"/>
      <c r="D39" s="337"/>
      <c r="E39" s="337"/>
      <c r="F39" s="337"/>
      <c r="G39" s="337"/>
      <c r="H39" s="337"/>
      <c r="I39" s="337"/>
      <c r="J39" s="337" t="s">
        <v>42</v>
      </c>
      <c r="K39" s="354"/>
      <c r="L39" s="354"/>
      <c r="M39" s="354"/>
      <c r="N39" s="354"/>
      <c r="O39" s="354"/>
      <c r="P39" s="2"/>
      <c r="Q39" s="2"/>
    </row>
    <row r="42" spans="1:21" ht="12.75">
      <c r="A42" s="339" t="s">
        <v>43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</row>
    <row r="43" spans="1:21" ht="12.75">
      <c r="A43" s="345" t="s">
        <v>44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</row>
    <row r="44" spans="1:21" ht="12.75">
      <c r="A44" s="346" t="s">
        <v>400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</row>
    <row r="45" spans="1:21" ht="12.75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</row>
    <row r="46" spans="1:21" ht="21.75" customHeight="1">
      <c r="A46" s="356" t="s">
        <v>394</v>
      </c>
      <c r="B46" s="357"/>
      <c r="C46" s="357"/>
      <c r="D46" s="357"/>
      <c r="E46" s="358"/>
      <c r="F46" s="368" t="s">
        <v>401</v>
      </c>
      <c r="G46" s="369"/>
      <c r="H46" s="369"/>
      <c r="I46" s="370"/>
      <c r="J46" s="374" t="s">
        <v>395</v>
      </c>
      <c r="K46" s="375"/>
      <c r="L46" s="362" t="s">
        <v>360</v>
      </c>
      <c r="M46" s="363"/>
      <c r="N46" s="363"/>
      <c r="O46" s="363"/>
      <c r="P46" s="364"/>
      <c r="Q46" s="3"/>
      <c r="R46" s="3"/>
      <c r="S46" s="3"/>
      <c r="T46" s="3"/>
      <c r="U46" s="3"/>
    </row>
    <row r="47" spans="1:20" ht="12.75" customHeight="1">
      <c r="A47" s="359"/>
      <c r="B47" s="360"/>
      <c r="C47" s="360"/>
      <c r="D47" s="360"/>
      <c r="E47" s="361"/>
      <c r="F47" s="371"/>
      <c r="G47" s="372"/>
      <c r="H47" s="372"/>
      <c r="I47" s="373"/>
      <c r="J47" s="376"/>
      <c r="K47" s="377"/>
      <c r="L47" s="365"/>
      <c r="M47" s="366"/>
      <c r="N47" s="366"/>
      <c r="O47" s="366"/>
      <c r="P47" s="367"/>
      <c r="Q47" s="45"/>
      <c r="R47" s="45"/>
      <c r="S47" s="45"/>
      <c r="T47" s="45"/>
    </row>
    <row r="48" spans="1:20" ht="12.75">
      <c r="A48" s="348" t="s">
        <v>45</v>
      </c>
      <c r="B48" s="349"/>
      <c r="C48" s="349"/>
      <c r="D48" s="349"/>
      <c r="E48" s="350"/>
      <c r="F48" s="351" t="s">
        <v>46</v>
      </c>
      <c r="G48" s="378"/>
      <c r="H48" s="378"/>
      <c r="I48" s="379"/>
      <c r="J48" s="351" t="s">
        <v>47</v>
      </c>
      <c r="K48" s="352"/>
      <c r="L48" s="353" t="s">
        <v>48</v>
      </c>
      <c r="M48" s="275"/>
      <c r="N48" s="275"/>
      <c r="O48" s="275"/>
      <c r="P48" s="275"/>
      <c r="Q48" s="45"/>
      <c r="R48" s="45"/>
      <c r="S48" s="45"/>
      <c r="T48" s="45"/>
    </row>
    <row r="49" spans="1:20" ht="12.75">
      <c r="A49" s="342" t="s">
        <v>49</v>
      </c>
      <c r="B49" s="343"/>
      <c r="C49" s="343"/>
      <c r="D49" s="343"/>
      <c r="E49" s="344"/>
      <c r="F49" s="307">
        <v>4529900</v>
      </c>
      <c r="G49" s="380"/>
      <c r="H49" s="380"/>
      <c r="I49" s="308"/>
      <c r="J49" s="162">
        <f>SUM(L49-F49)</f>
        <v>160900</v>
      </c>
      <c r="K49" s="163"/>
      <c r="L49" s="161">
        <v>4690800</v>
      </c>
      <c r="M49" s="161"/>
      <c r="N49" s="161"/>
      <c r="O49" s="161"/>
      <c r="P49" s="161"/>
      <c r="Q49" s="46"/>
      <c r="R49" s="46"/>
      <c r="S49" s="46"/>
      <c r="T49" s="46"/>
    </row>
    <row r="50" spans="1:20" ht="12.75">
      <c r="A50" s="342" t="s">
        <v>50</v>
      </c>
      <c r="B50" s="343"/>
      <c r="C50" s="343"/>
      <c r="D50" s="343"/>
      <c r="E50" s="344"/>
      <c r="F50" s="161">
        <v>4454900</v>
      </c>
      <c r="G50" s="161"/>
      <c r="H50" s="161"/>
      <c r="I50" s="161"/>
      <c r="J50" s="464">
        <f>SUM(L50-F50)</f>
        <v>-668080</v>
      </c>
      <c r="K50" s="464"/>
      <c r="L50" s="161">
        <v>3786820</v>
      </c>
      <c r="M50" s="161"/>
      <c r="N50" s="161"/>
      <c r="O50" s="161"/>
      <c r="P50" s="161"/>
      <c r="Q50" s="47"/>
      <c r="R50" s="47"/>
      <c r="S50" s="47"/>
      <c r="T50" s="47"/>
    </row>
    <row r="51" spans="1:20" s="55" customFormat="1" ht="12.75">
      <c r="A51" s="467" t="s">
        <v>396</v>
      </c>
      <c r="B51" s="468"/>
      <c r="C51" s="468"/>
      <c r="D51" s="468"/>
      <c r="E51" s="469"/>
      <c r="F51" s="409">
        <f>SUM(F49-F50)</f>
        <v>75000</v>
      </c>
      <c r="G51" s="480"/>
      <c r="H51" s="480"/>
      <c r="I51" s="410"/>
      <c r="J51" s="481">
        <f>L51-F51</f>
        <v>-46020</v>
      </c>
      <c r="K51" s="481"/>
      <c r="L51" s="465">
        <v>28980</v>
      </c>
      <c r="M51" s="465"/>
      <c r="N51" s="465"/>
      <c r="O51" s="465"/>
      <c r="P51" s="465"/>
      <c r="Q51" s="70"/>
      <c r="R51" s="70"/>
      <c r="S51" s="70"/>
      <c r="T51" s="70"/>
    </row>
    <row r="52" spans="1:20" ht="12.75">
      <c r="A52" s="160" t="s">
        <v>502</v>
      </c>
      <c r="B52" s="160"/>
      <c r="C52" s="160"/>
      <c r="D52" s="160"/>
      <c r="E52" s="160"/>
      <c r="F52" s="161">
        <v>0</v>
      </c>
      <c r="G52" s="161"/>
      <c r="H52" s="161"/>
      <c r="I52" s="161"/>
      <c r="J52" s="162">
        <f>L52-F52</f>
        <v>875000</v>
      </c>
      <c r="K52" s="163"/>
      <c r="L52" s="161">
        <v>875000</v>
      </c>
      <c r="M52" s="161"/>
      <c r="N52" s="161"/>
      <c r="O52" s="161"/>
      <c r="P52" s="161"/>
      <c r="Q52" s="47"/>
      <c r="R52" s="47"/>
      <c r="S52" s="47"/>
      <c r="T52" s="47"/>
    </row>
    <row r="53" spans="1:20" ht="12.75">
      <c r="A53" s="76"/>
      <c r="B53" s="76"/>
      <c r="C53" s="76"/>
      <c r="D53" s="76"/>
      <c r="E53" s="76"/>
      <c r="F53" s="130"/>
      <c r="G53" s="130"/>
      <c r="H53" s="130"/>
      <c r="I53" s="130"/>
      <c r="J53" s="141"/>
      <c r="K53" s="141"/>
      <c r="L53" s="130"/>
      <c r="M53" s="130"/>
      <c r="N53" s="130"/>
      <c r="O53" s="130"/>
      <c r="P53" s="130"/>
      <c r="Q53" s="47"/>
      <c r="R53" s="47"/>
      <c r="S53" s="47"/>
      <c r="T53" s="47"/>
    </row>
    <row r="54" spans="1:21" ht="12.75">
      <c r="A54" s="345" t="s">
        <v>51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</row>
    <row r="55" spans="1:21" ht="12.75">
      <c r="A55" s="346" t="s">
        <v>403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</row>
    <row r="56" spans="1:21" ht="12.75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</row>
    <row r="57" spans="1:27" ht="12.75">
      <c r="A57" s="339" t="s">
        <v>49</v>
      </c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AA57" s="4"/>
    </row>
    <row r="58" spans="1:21" ht="12.75" customHeight="1">
      <c r="A58" s="331" t="s">
        <v>52</v>
      </c>
      <c r="B58" s="249" t="s">
        <v>53</v>
      </c>
      <c r="C58" s="249" t="s">
        <v>54</v>
      </c>
      <c r="D58" s="332" t="s">
        <v>55</v>
      </c>
      <c r="E58" s="331" t="s">
        <v>56</v>
      </c>
      <c r="F58" s="331"/>
      <c r="G58" s="331"/>
      <c r="H58" s="331"/>
      <c r="I58" s="331"/>
      <c r="J58" s="331"/>
      <c r="K58" s="331"/>
      <c r="L58" s="249" t="s">
        <v>398</v>
      </c>
      <c r="M58" s="249"/>
      <c r="N58" s="249" t="s">
        <v>414</v>
      </c>
      <c r="O58" s="249"/>
      <c r="P58" s="341" t="s">
        <v>64</v>
      </c>
      <c r="Q58" s="341"/>
      <c r="R58" s="249" t="s">
        <v>399</v>
      </c>
      <c r="S58" s="249"/>
      <c r="T58" s="249" t="s">
        <v>347</v>
      </c>
      <c r="U58" s="249"/>
    </row>
    <row r="59" spans="1:21" ht="12.75">
      <c r="A59" s="331"/>
      <c r="B59" s="249"/>
      <c r="C59" s="249"/>
      <c r="D59" s="333"/>
      <c r="E59" s="331"/>
      <c r="F59" s="331"/>
      <c r="G59" s="331"/>
      <c r="H59" s="331"/>
      <c r="I59" s="331"/>
      <c r="J59" s="331"/>
      <c r="K59" s="331"/>
      <c r="L59" s="249"/>
      <c r="M59" s="249"/>
      <c r="N59" s="249"/>
      <c r="O59" s="249"/>
      <c r="P59" s="341"/>
      <c r="Q59" s="341"/>
      <c r="R59" s="249"/>
      <c r="S59" s="249"/>
      <c r="T59" s="249"/>
      <c r="U59" s="249"/>
    </row>
    <row r="60" spans="1:21" ht="12.75">
      <c r="A60" s="331"/>
      <c r="B60" s="249"/>
      <c r="C60" s="249"/>
      <c r="D60" s="334"/>
      <c r="E60" s="331"/>
      <c r="F60" s="331"/>
      <c r="G60" s="331"/>
      <c r="H60" s="331"/>
      <c r="I60" s="331"/>
      <c r="J60" s="331"/>
      <c r="K60" s="331"/>
      <c r="L60" s="249"/>
      <c r="M60" s="249"/>
      <c r="N60" s="249"/>
      <c r="O60" s="249"/>
      <c r="P60" s="341"/>
      <c r="Q60" s="341"/>
      <c r="R60" s="249"/>
      <c r="S60" s="249"/>
      <c r="T60" s="249"/>
      <c r="U60" s="249"/>
    </row>
    <row r="61" spans="1:21" ht="12.75">
      <c r="A61" s="19" t="s">
        <v>45</v>
      </c>
      <c r="B61" s="19" t="s">
        <v>46</v>
      </c>
      <c r="C61" s="19" t="s">
        <v>47</v>
      </c>
      <c r="D61" s="91" t="s">
        <v>48</v>
      </c>
      <c r="E61" s="195" t="s">
        <v>57</v>
      </c>
      <c r="F61" s="196"/>
      <c r="G61" s="196"/>
      <c r="H61" s="196"/>
      <c r="I61" s="196"/>
      <c r="J61" s="196"/>
      <c r="K61" s="196"/>
      <c r="L61" s="195" t="s">
        <v>58</v>
      </c>
      <c r="M61" s="196"/>
      <c r="N61" s="195" t="s">
        <v>59</v>
      </c>
      <c r="O61" s="196"/>
      <c r="P61" s="195" t="s">
        <v>60</v>
      </c>
      <c r="Q61" s="196"/>
      <c r="R61" s="195" t="s">
        <v>61</v>
      </c>
      <c r="S61" s="196"/>
      <c r="T61" s="195" t="s">
        <v>62</v>
      </c>
      <c r="U61" s="195"/>
    </row>
    <row r="62" spans="1:21" ht="12.75">
      <c r="A62" s="22" t="s">
        <v>65</v>
      </c>
      <c r="B62" s="23">
        <v>710000</v>
      </c>
      <c r="C62" s="24"/>
      <c r="D62" s="92"/>
      <c r="E62" s="335" t="s">
        <v>66</v>
      </c>
      <c r="F62" s="335"/>
      <c r="G62" s="335"/>
      <c r="H62" s="335"/>
      <c r="I62" s="335"/>
      <c r="J62" s="335"/>
      <c r="K62" s="335"/>
      <c r="L62" s="194">
        <f>SUM(L63,L72,L76,L88,L95,L109,L114)</f>
        <v>1408100</v>
      </c>
      <c r="M62" s="194"/>
      <c r="N62" s="194">
        <f>SUM(N63,N72,N76,N88,N95,N109,N114)</f>
        <v>1184187</v>
      </c>
      <c r="O62" s="194"/>
      <c r="P62" s="381">
        <f>SUM(P63,P72,P76,P88,P95,P109,P114)</f>
        <v>0</v>
      </c>
      <c r="Q62" s="381"/>
      <c r="R62" s="194">
        <f>SUM(R63,R72,R76,R88,R95,R109,R114)</f>
        <v>1408100</v>
      </c>
      <c r="S62" s="194"/>
      <c r="T62" s="256">
        <f>R62/L62</f>
        <v>1</v>
      </c>
      <c r="U62" s="256"/>
    </row>
    <row r="63" spans="1:21" ht="12.75">
      <c r="A63" s="21" t="s">
        <v>67</v>
      </c>
      <c r="B63" s="25"/>
      <c r="C63" s="26">
        <v>711000</v>
      </c>
      <c r="D63" s="38"/>
      <c r="E63" s="382" t="s">
        <v>68</v>
      </c>
      <c r="F63" s="382"/>
      <c r="G63" s="382"/>
      <c r="H63" s="382"/>
      <c r="I63" s="382"/>
      <c r="J63" s="382"/>
      <c r="K63" s="382"/>
      <c r="L63" s="161">
        <f>SUM(L64:M71)</f>
        <v>0</v>
      </c>
      <c r="M63" s="161"/>
      <c r="N63" s="161">
        <f>SUM(N64:O71)</f>
        <v>0</v>
      </c>
      <c r="O63" s="161"/>
      <c r="P63" s="161">
        <f>SUM(P64:Q71)</f>
        <v>0</v>
      </c>
      <c r="Q63" s="161"/>
      <c r="R63" s="161">
        <f>SUM(R64:S71)</f>
        <v>0</v>
      </c>
      <c r="S63" s="161"/>
      <c r="T63" s="250" t="s">
        <v>217</v>
      </c>
      <c r="U63" s="231"/>
    </row>
    <row r="64" spans="1:21" ht="12.75">
      <c r="A64" s="220" t="s">
        <v>71</v>
      </c>
      <c r="B64" s="220"/>
      <c r="C64" s="220"/>
      <c r="D64" s="222">
        <v>711111</v>
      </c>
      <c r="E64" s="269" t="s">
        <v>69</v>
      </c>
      <c r="F64" s="269"/>
      <c r="G64" s="269"/>
      <c r="H64" s="269"/>
      <c r="I64" s="269"/>
      <c r="J64" s="269"/>
      <c r="K64" s="269"/>
      <c r="L64" s="214">
        <v>0</v>
      </c>
      <c r="M64" s="214"/>
      <c r="N64" s="214">
        <v>0</v>
      </c>
      <c r="O64" s="214"/>
      <c r="P64" s="214">
        <f>R64-L64</f>
        <v>0</v>
      </c>
      <c r="Q64" s="214"/>
      <c r="R64" s="214">
        <v>0</v>
      </c>
      <c r="S64" s="214"/>
      <c r="T64" s="320" t="s">
        <v>217</v>
      </c>
      <c r="U64" s="232"/>
    </row>
    <row r="65" spans="1:21" ht="12.75">
      <c r="A65" s="220"/>
      <c r="B65" s="220"/>
      <c r="C65" s="220"/>
      <c r="D65" s="222"/>
      <c r="E65" s="269"/>
      <c r="F65" s="269"/>
      <c r="G65" s="269"/>
      <c r="H65" s="269"/>
      <c r="I65" s="269"/>
      <c r="J65" s="269"/>
      <c r="K65" s="269"/>
      <c r="L65" s="214"/>
      <c r="M65" s="214"/>
      <c r="N65" s="214"/>
      <c r="O65" s="214"/>
      <c r="P65" s="214"/>
      <c r="Q65" s="214"/>
      <c r="R65" s="214"/>
      <c r="S65" s="214"/>
      <c r="T65" s="232"/>
      <c r="U65" s="232"/>
    </row>
    <row r="66" spans="1:21" ht="12.75">
      <c r="A66" s="220" t="s">
        <v>72</v>
      </c>
      <c r="B66" s="392"/>
      <c r="C66" s="392"/>
      <c r="D66" s="239">
        <v>711112</v>
      </c>
      <c r="E66" s="385" t="s">
        <v>357</v>
      </c>
      <c r="F66" s="386"/>
      <c r="G66" s="386"/>
      <c r="H66" s="386"/>
      <c r="I66" s="386"/>
      <c r="J66" s="386"/>
      <c r="K66" s="387"/>
      <c r="L66" s="182">
        <v>0</v>
      </c>
      <c r="M66" s="183"/>
      <c r="N66" s="182">
        <v>0</v>
      </c>
      <c r="O66" s="183"/>
      <c r="P66" s="182">
        <f>R66-L66</f>
        <v>0</v>
      </c>
      <c r="Q66" s="183"/>
      <c r="R66" s="182">
        <v>0</v>
      </c>
      <c r="S66" s="183"/>
      <c r="T66" s="322" t="s">
        <v>217</v>
      </c>
      <c r="U66" s="316"/>
    </row>
    <row r="67" spans="1:21" ht="12.75">
      <c r="A67" s="220"/>
      <c r="B67" s="393"/>
      <c r="C67" s="393"/>
      <c r="D67" s="240"/>
      <c r="E67" s="388"/>
      <c r="F67" s="389"/>
      <c r="G67" s="389"/>
      <c r="H67" s="389"/>
      <c r="I67" s="389"/>
      <c r="J67" s="389"/>
      <c r="K67" s="390"/>
      <c r="L67" s="184"/>
      <c r="M67" s="185"/>
      <c r="N67" s="184"/>
      <c r="O67" s="185"/>
      <c r="P67" s="184"/>
      <c r="Q67" s="185"/>
      <c r="R67" s="184"/>
      <c r="S67" s="185"/>
      <c r="T67" s="317"/>
      <c r="U67" s="318"/>
    </row>
    <row r="68" spans="1:21" ht="12.75">
      <c r="A68" s="220" t="s">
        <v>74</v>
      </c>
      <c r="B68" s="220"/>
      <c r="C68" s="220"/>
      <c r="D68" s="222">
        <v>711113</v>
      </c>
      <c r="E68" s="269" t="s">
        <v>70</v>
      </c>
      <c r="F68" s="269"/>
      <c r="G68" s="269"/>
      <c r="H68" s="269"/>
      <c r="I68" s="269"/>
      <c r="J68" s="269"/>
      <c r="K68" s="269"/>
      <c r="L68" s="214">
        <v>0</v>
      </c>
      <c r="M68" s="214"/>
      <c r="N68" s="214">
        <v>0</v>
      </c>
      <c r="O68" s="214"/>
      <c r="P68" s="214">
        <f>R68-L68</f>
        <v>0</v>
      </c>
      <c r="Q68" s="214"/>
      <c r="R68" s="214">
        <v>0</v>
      </c>
      <c r="S68" s="214"/>
      <c r="T68" s="320" t="s">
        <v>217</v>
      </c>
      <c r="U68" s="232"/>
    </row>
    <row r="69" spans="1:21" ht="12.75">
      <c r="A69" s="220"/>
      <c r="B69" s="220"/>
      <c r="C69" s="220"/>
      <c r="D69" s="222"/>
      <c r="E69" s="269"/>
      <c r="F69" s="269"/>
      <c r="G69" s="269"/>
      <c r="H69" s="269"/>
      <c r="I69" s="269"/>
      <c r="J69" s="269"/>
      <c r="K69" s="269"/>
      <c r="L69" s="214"/>
      <c r="M69" s="214"/>
      <c r="N69" s="214"/>
      <c r="O69" s="214"/>
      <c r="P69" s="214"/>
      <c r="Q69" s="214"/>
      <c r="R69" s="214"/>
      <c r="S69" s="214"/>
      <c r="T69" s="232"/>
      <c r="U69" s="232"/>
    </row>
    <row r="70" spans="1:21" ht="12.75">
      <c r="A70" s="220" t="s">
        <v>135</v>
      </c>
      <c r="B70" s="220"/>
      <c r="C70" s="220"/>
      <c r="D70" s="222">
        <v>711115</v>
      </c>
      <c r="E70" s="269" t="s">
        <v>73</v>
      </c>
      <c r="F70" s="269"/>
      <c r="G70" s="269"/>
      <c r="H70" s="269"/>
      <c r="I70" s="269"/>
      <c r="J70" s="269"/>
      <c r="K70" s="269"/>
      <c r="L70" s="214">
        <v>0</v>
      </c>
      <c r="M70" s="214"/>
      <c r="N70" s="214">
        <v>0</v>
      </c>
      <c r="O70" s="214"/>
      <c r="P70" s="214">
        <f>R70-L70</f>
        <v>0</v>
      </c>
      <c r="Q70" s="214"/>
      <c r="R70" s="214">
        <v>0</v>
      </c>
      <c r="S70" s="214"/>
      <c r="T70" s="320" t="s">
        <v>217</v>
      </c>
      <c r="U70" s="232"/>
    </row>
    <row r="71" spans="1:21" ht="12.75">
      <c r="A71" s="220"/>
      <c r="B71" s="220"/>
      <c r="C71" s="220"/>
      <c r="D71" s="222"/>
      <c r="E71" s="269"/>
      <c r="F71" s="269"/>
      <c r="G71" s="269"/>
      <c r="H71" s="269"/>
      <c r="I71" s="269"/>
      <c r="J71" s="269"/>
      <c r="K71" s="269"/>
      <c r="L71" s="214"/>
      <c r="M71" s="214"/>
      <c r="N71" s="214"/>
      <c r="O71" s="214"/>
      <c r="P71" s="214"/>
      <c r="Q71" s="214"/>
      <c r="R71" s="214"/>
      <c r="S71" s="214"/>
      <c r="T71" s="232"/>
      <c r="U71" s="232"/>
    </row>
    <row r="72" spans="1:21" ht="12.75">
      <c r="A72" s="21" t="s">
        <v>75</v>
      </c>
      <c r="B72" s="25"/>
      <c r="C72" s="26">
        <v>713000</v>
      </c>
      <c r="D72" s="38"/>
      <c r="E72" s="382" t="s">
        <v>76</v>
      </c>
      <c r="F72" s="382"/>
      <c r="G72" s="382"/>
      <c r="H72" s="382"/>
      <c r="I72" s="382"/>
      <c r="J72" s="382"/>
      <c r="K72" s="382"/>
      <c r="L72" s="161">
        <f>SUM(L73:M75)</f>
        <v>0</v>
      </c>
      <c r="M72" s="161"/>
      <c r="N72" s="161">
        <f>SUM(N73:O75)</f>
        <v>6</v>
      </c>
      <c r="O72" s="161"/>
      <c r="P72" s="161">
        <f>SUM(P73:Q75)</f>
        <v>0</v>
      </c>
      <c r="Q72" s="161"/>
      <c r="R72" s="161">
        <f>SUM(R73:S75)</f>
        <v>0</v>
      </c>
      <c r="S72" s="161"/>
      <c r="T72" s="247" t="s">
        <v>217</v>
      </c>
      <c r="U72" s="230"/>
    </row>
    <row r="73" spans="1:21" ht="12.75">
      <c r="A73" s="394" t="s">
        <v>78</v>
      </c>
      <c r="B73" s="220"/>
      <c r="C73" s="220"/>
      <c r="D73" s="222">
        <v>713111</v>
      </c>
      <c r="E73" s="269" t="s">
        <v>77</v>
      </c>
      <c r="F73" s="269"/>
      <c r="G73" s="269"/>
      <c r="H73" s="269"/>
      <c r="I73" s="269"/>
      <c r="J73" s="269"/>
      <c r="K73" s="269"/>
      <c r="L73" s="214">
        <v>0</v>
      </c>
      <c r="M73" s="214"/>
      <c r="N73" s="214">
        <v>6</v>
      </c>
      <c r="O73" s="214"/>
      <c r="P73" s="214">
        <f>R73-L73</f>
        <v>0</v>
      </c>
      <c r="Q73" s="214"/>
      <c r="R73" s="214">
        <v>0</v>
      </c>
      <c r="S73" s="214"/>
      <c r="T73" s="320" t="s">
        <v>217</v>
      </c>
      <c r="U73" s="232"/>
    </row>
    <row r="74" spans="1:21" ht="12.75">
      <c r="A74" s="394"/>
      <c r="B74" s="220"/>
      <c r="C74" s="220"/>
      <c r="D74" s="222"/>
      <c r="E74" s="269"/>
      <c r="F74" s="269"/>
      <c r="G74" s="269"/>
      <c r="H74" s="269"/>
      <c r="I74" s="269"/>
      <c r="J74" s="269"/>
      <c r="K74" s="269"/>
      <c r="L74" s="214"/>
      <c r="M74" s="214"/>
      <c r="N74" s="214"/>
      <c r="O74" s="214"/>
      <c r="P74" s="214"/>
      <c r="Q74" s="214"/>
      <c r="R74" s="214"/>
      <c r="S74" s="214"/>
      <c r="T74" s="232"/>
      <c r="U74" s="232"/>
    </row>
    <row r="75" spans="1:21" ht="12.75">
      <c r="A75" s="27" t="s">
        <v>80</v>
      </c>
      <c r="B75" s="28"/>
      <c r="C75" s="28"/>
      <c r="D75" s="32">
        <v>713113</v>
      </c>
      <c r="E75" s="268" t="s">
        <v>79</v>
      </c>
      <c r="F75" s="268"/>
      <c r="G75" s="268"/>
      <c r="H75" s="268"/>
      <c r="I75" s="268"/>
      <c r="J75" s="268"/>
      <c r="K75" s="268"/>
      <c r="L75" s="181">
        <v>0</v>
      </c>
      <c r="M75" s="181"/>
      <c r="N75" s="181">
        <v>0</v>
      </c>
      <c r="O75" s="181"/>
      <c r="P75" s="181">
        <f>R75-L75</f>
        <v>0</v>
      </c>
      <c r="Q75" s="181"/>
      <c r="R75" s="181">
        <v>0</v>
      </c>
      <c r="S75" s="181"/>
      <c r="T75" s="250" t="s">
        <v>217</v>
      </c>
      <c r="U75" s="231"/>
    </row>
    <row r="76" spans="1:21" ht="12.75">
      <c r="A76" s="21" t="s">
        <v>81</v>
      </c>
      <c r="B76" s="25"/>
      <c r="C76" s="26">
        <v>714000</v>
      </c>
      <c r="D76" s="38"/>
      <c r="E76" s="382" t="s">
        <v>82</v>
      </c>
      <c r="F76" s="382"/>
      <c r="G76" s="382"/>
      <c r="H76" s="382"/>
      <c r="I76" s="382"/>
      <c r="J76" s="382"/>
      <c r="K76" s="382"/>
      <c r="L76" s="161">
        <f>SUM(L77:M82)</f>
        <v>123000</v>
      </c>
      <c r="M76" s="161"/>
      <c r="N76" s="161">
        <f>SUM(N77:O82)</f>
        <v>101907</v>
      </c>
      <c r="O76" s="161"/>
      <c r="P76" s="161">
        <f>SUM(P77:Q82)</f>
        <v>0</v>
      </c>
      <c r="Q76" s="161"/>
      <c r="R76" s="161">
        <f>SUM(R77:S82)</f>
        <v>123000</v>
      </c>
      <c r="S76" s="161"/>
      <c r="T76" s="230">
        <f aca="true" t="shared" si="0" ref="T76:T82">R76/L76</f>
        <v>1</v>
      </c>
      <c r="U76" s="230"/>
    </row>
    <row r="77" spans="1:21" ht="12.75">
      <c r="A77" s="27" t="s">
        <v>84</v>
      </c>
      <c r="B77" s="28"/>
      <c r="C77" s="28"/>
      <c r="D77" s="32">
        <v>714111</v>
      </c>
      <c r="E77" s="268" t="s">
        <v>83</v>
      </c>
      <c r="F77" s="268"/>
      <c r="G77" s="268"/>
      <c r="H77" s="268"/>
      <c r="I77" s="268"/>
      <c r="J77" s="268"/>
      <c r="K77" s="268"/>
      <c r="L77" s="181">
        <v>6000</v>
      </c>
      <c r="M77" s="181"/>
      <c r="N77" s="181">
        <v>5903</v>
      </c>
      <c r="O77" s="181"/>
      <c r="P77" s="181">
        <f aca="true" t="shared" si="1" ref="P77:P82">R77-L77</f>
        <v>0</v>
      </c>
      <c r="Q77" s="181"/>
      <c r="R77" s="181">
        <v>6000</v>
      </c>
      <c r="S77" s="181"/>
      <c r="T77" s="231">
        <f t="shared" si="0"/>
        <v>1</v>
      </c>
      <c r="U77" s="231"/>
    </row>
    <row r="78" spans="1:21" ht="12.75">
      <c r="A78" s="27" t="s">
        <v>90</v>
      </c>
      <c r="B78" s="28"/>
      <c r="C78" s="28"/>
      <c r="D78" s="32">
        <v>714112</v>
      </c>
      <c r="E78" s="268" t="s">
        <v>85</v>
      </c>
      <c r="F78" s="268"/>
      <c r="G78" s="268"/>
      <c r="H78" s="268"/>
      <c r="I78" s="268"/>
      <c r="J78" s="268"/>
      <c r="K78" s="268"/>
      <c r="L78" s="181">
        <v>2000</v>
      </c>
      <c r="M78" s="181"/>
      <c r="N78" s="181">
        <v>1847</v>
      </c>
      <c r="O78" s="181"/>
      <c r="P78" s="181">
        <f t="shared" si="1"/>
        <v>0</v>
      </c>
      <c r="Q78" s="181"/>
      <c r="R78" s="181">
        <v>2000</v>
      </c>
      <c r="S78" s="181"/>
      <c r="T78" s="231">
        <f t="shared" si="0"/>
        <v>1</v>
      </c>
      <c r="U78" s="231"/>
    </row>
    <row r="79" spans="1:21" ht="12.75">
      <c r="A79" s="27" t="s">
        <v>91</v>
      </c>
      <c r="B79" s="28"/>
      <c r="C79" s="28"/>
      <c r="D79" s="32">
        <v>714113</v>
      </c>
      <c r="E79" s="268" t="s">
        <v>88</v>
      </c>
      <c r="F79" s="268"/>
      <c r="G79" s="268"/>
      <c r="H79" s="268"/>
      <c r="I79" s="268"/>
      <c r="J79" s="268"/>
      <c r="K79" s="268"/>
      <c r="L79" s="181">
        <v>30000</v>
      </c>
      <c r="M79" s="181"/>
      <c r="N79" s="181">
        <v>25054</v>
      </c>
      <c r="O79" s="181"/>
      <c r="P79" s="181">
        <f t="shared" si="1"/>
        <v>0</v>
      </c>
      <c r="Q79" s="181"/>
      <c r="R79" s="181">
        <v>30000</v>
      </c>
      <c r="S79" s="181"/>
      <c r="T79" s="251">
        <f t="shared" si="0"/>
        <v>1</v>
      </c>
      <c r="U79" s="231"/>
    </row>
    <row r="80" spans="1:21" ht="12.75">
      <c r="A80" s="27" t="s">
        <v>92</v>
      </c>
      <c r="B80" s="28"/>
      <c r="C80" s="28"/>
      <c r="D80" s="32">
        <v>714121</v>
      </c>
      <c r="E80" s="268" t="s">
        <v>86</v>
      </c>
      <c r="F80" s="268"/>
      <c r="G80" s="268"/>
      <c r="H80" s="268"/>
      <c r="I80" s="268"/>
      <c r="J80" s="268"/>
      <c r="K80" s="268"/>
      <c r="L80" s="181">
        <v>10000</v>
      </c>
      <c r="M80" s="181"/>
      <c r="N80" s="181">
        <v>6289</v>
      </c>
      <c r="O80" s="181"/>
      <c r="P80" s="181">
        <f t="shared" si="1"/>
        <v>0</v>
      </c>
      <c r="Q80" s="181"/>
      <c r="R80" s="181">
        <v>10000</v>
      </c>
      <c r="S80" s="181"/>
      <c r="T80" s="231">
        <f t="shared" si="0"/>
        <v>1</v>
      </c>
      <c r="U80" s="231"/>
    </row>
    <row r="81" spans="1:21" ht="12.75">
      <c r="A81" s="27" t="s">
        <v>93</v>
      </c>
      <c r="B81" s="28"/>
      <c r="C81" s="28"/>
      <c r="D81" s="32">
        <v>714131</v>
      </c>
      <c r="E81" s="268" t="s">
        <v>87</v>
      </c>
      <c r="F81" s="268"/>
      <c r="G81" s="268"/>
      <c r="H81" s="268"/>
      <c r="I81" s="268"/>
      <c r="J81" s="268"/>
      <c r="K81" s="268"/>
      <c r="L81" s="181">
        <v>38000</v>
      </c>
      <c r="M81" s="181"/>
      <c r="N81" s="181">
        <v>31885</v>
      </c>
      <c r="O81" s="181"/>
      <c r="P81" s="181">
        <f t="shared" si="1"/>
        <v>0</v>
      </c>
      <c r="Q81" s="181"/>
      <c r="R81" s="181">
        <v>38000</v>
      </c>
      <c r="S81" s="181"/>
      <c r="T81" s="231">
        <f t="shared" si="0"/>
        <v>1</v>
      </c>
      <c r="U81" s="231"/>
    </row>
    <row r="82" spans="1:21" ht="12.75">
      <c r="A82" s="27" t="s">
        <v>94</v>
      </c>
      <c r="B82" s="28"/>
      <c r="C82" s="28"/>
      <c r="D82" s="32">
        <v>714132</v>
      </c>
      <c r="E82" s="268" t="s">
        <v>89</v>
      </c>
      <c r="F82" s="268"/>
      <c r="G82" s="268"/>
      <c r="H82" s="268"/>
      <c r="I82" s="268"/>
      <c r="J82" s="268"/>
      <c r="K82" s="268"/>
      <c r="L82" s="181">
        <v>37000</v>
      </c>
      <c r="M82" s="181"/>
      <c r="N82" s="181">
        <v>30929</v>
      </c>
      <c r="O82" s="181"/>
      <c r="P82" s="181">
        <f t="shared" si="1"/>
        <v>0</v>
      </c>
      <c r="Q82" s="181"/>
      <c r="R82" s="181">
        <v>37000</v>
      </c>
      <c r="S82" s="181"/>
      <c r="T82" s="231">
        <f t="shared" si="0"/>
        <v>1</v>
      </c>
      <c r="U82" s="231"/>
    </row>
    <row r="83" spans="1:21" ht="12.75">
      <c r="A83" s="8"/>
      <c r="B83" s="6"/>
      <c r="C83" s="6"/>
      <c r="D83" s="8"/>
      <c r="E83" s="7"/>
      <c r="F83" s="7"/>
      <c r="G83" s="7"/>
      <c r="H83" s="7"/>
      <c r="I83" s="7"/>
      <c r="J83" s="7"/>
      <c r="K83" s="17" t="s">
        <v>46</v>
      </c>
      <c r="L83" s="16"/>
      <c r="M83" s="10"/>
      <c r="N83" s="10"/>
      <c r="O83" s="10"/>
      <c r="P83" s="9"/>
      <c r="Q83" s="10"/>
      <c r="R83" s="9"/>
      <c r="S83" s="10"/>
      <c r="T83" s="11"/>
      <c r="U83" s="11"/>
    </row>
    <row r="84" spans="1:21" ht="12.75" customHeight="1">
      <c r="A84" s="331" t="s">
        <v>52</v>
      </c>
      <c r="B84" s="249" t="s">
        <v>53</v>
      </c>
      <c r="C84" s="249" t="s">
        <v>54</v>
      </c>
      <c r="D84" s="249" t="s">
        <v>55</v>
      </c>
      <c r="E84" s="331" t="s">
        <v>56</v>
      </c>
      <c r="F84" s="331"/>
      <c r="G84" s="331"/>
      <c r="H84" s="331"/>
      <c r="I84" s="331"/>
      <c r="J84" s="331"/>
      <c r="K84" s="331"/>
      <c r="L84" s="249" t="s">
        <v>398</v>
      </c>
      <c r="M84" s="249"/>
      <c r="N84" s="249" t="s">
        <v>414</v>
      </c>
      <c r="O84" s="249"/>
      <c r="P84" s="341" t="s">
        <v>64</v>
      </c>
      <c r="Q84" s="341"/>
      <c r="R84" s="249" t="s">
        <v>399</v>
      </c>
      <c r="S84" s="249"/>
      <c r="T84" s="249" t="s">
        <v>347</v>
      </c>
      <c r="U84" s="249"/>
    </row>
    <row r="85" spans="1:21" ht="12.75">
      <c r="A85" s="331"/>
      <c r="B85" s="249"/>
      <c r="C85" s="249"/>
      <c r="D85" s="249"/>
      <c r="E85" s="331"/>
      <c r="F85" s="331"/>
      <c r="G85" s="331"/>
      <c r="H85" s="331"/>
      <c r="I85" s="331"/>
      <c r="J85" s="331"/>
      <c r="K85" s="331"/>
      <c r="L85" s="249"/>
      <c r="M85" s="249"/>
      <c r="N85" s="249"/>
      <c r="O85" s="249"/>
      <c r="P85" s="341"/>
      <c r="Q85" s="341"/>
      <c r="R85" s="249"/>
      <c r="S85" s="249"/>
      <c r="T85" s="249"/>
      <c r="U85" s="249"/>
    </row>
    <row r="86" spans="1:21" ht="12.75">
      <c r="A86" s="331"/>
      <c r="B86" s="249"/>
      <c r="C86" s="249"/>
      <c r="D86" s="249"/>
      <c r="E86" s="331"/>
      <c r="F86" s="331"/>
      <c r="G86" s="331"/>
      <c r="H86" s="331"/>
      <c r="I86" s="331"/>
      <c r="J86" s="331"/>
      <c r="K86" s="331"/>
      <c r="L86" s="249"/>
      <c r="M86" s="249"/>
      <c r="N86" s="249"/>
      <c r="O86" s="249"/>
      <c r="P86" s="341"/>
      <c r="Q86" s="341"/>
      <c r="R86" s="249"/>
      <c r="S86" s="249"/>
      <c r="T86" s="249"/>
      <c r="U86" s="249"/>
    </row>
    <row r="87" spans="1:21" ht="12.75">
      <c r="A87" s="19" t="s">
        <v>45</v>
      </c>
      <c r="B87" s="19" t="s">
        <v>46</v>
      </c>
      <c r="C87" s="19" t="s">
        <v>47</v>
      </c>
      <c r="D87" s="91" t="s">
        <v>48</v>
      </c>
      <c r="E87" s="195" t="s">
        <v>57</v>
      </c>
      <c r="F87" s="196"/>
      <c r="G87" s="196"/>
      <c r="H87" s="196"/>
      <c r="I87" s="196"/>
      <c r="J87" s="196"/>
      <c r="K87" s="196"/>
      <c r="L87" s="195" t="s">
        <v>58</v>
      </c>
      <c r="M87" s="196"/>
      <c r="N87" s="195" t="s">
        <v>59</v>
      </c>
      <c r="O87" s="196"/>
      <c r="P87" s="195" t="s">
        <v>61</v>
      </c>
      <c r="Q87" s="196"/>
      <c r="R87" s="195" t="s">
        <v>62</v>
      </c>
      <c r="S87" s="196"/>
      <c r="T87" s="195" t="s">
        <v>63</v>
      </c>
      <c r="U87" s="195"/>
    </row>
    <row r="88" spans="1:21" ht="12.75">
      <c r="A88" s="275" t="s">
        <v>95</v>
      </c>
      <c r="B88" s="221"/>
      <c r="C88" s="221">
        <v>715000</v>
      </c>
      <c r="D88" s="276"/>
      <c r="E88" s="277" t="s">
        <v>96</v>
      </c>
      <c r="F88" s="277"/>
      <c r="G88" s="277"/>
      <c r="H88" s="277"/>
      <c r="I88" s="277"/>
      <c r="J88" s="277"/>
      <c r="K88" s="277"/>
      <c r="L88" s="227">
        <f>SUM(L91:M94)</f>
        <v>0</v>
      </c>
      <c r="M88" s="227"/>
      <c r="N88" s="227">
        <f>SUM(N91:N94)</f>
        <v>0</v>
      </c>
      <c r="O88" s="227"/>
      <c r="P88" s="227">
        <f>SUM(P91:Q94)</f>
        <v>0</v>
      </c>
      <c r="Q88" s="227"/>
      <c r="R88" s="227">
        <f>SUM(R91:S94)</f>
        <v>0</v>
      </c>
      <c r="S88" s="227"/>
      <c r="T88" s="229" t="s">
        <v>217</v>
      </c>
      <c r="U88" s="309"/>
    </row>
    <row r="89" spans="1:21" ht="12.75">
      <c r="A89" s="275"/>
      <c r="B89" s="221"/>
      <c r="C89" s="221"/>
      <c r="D89" s="276"/>
      <c r="E89" s="277"/>
      <c r="F89" s="277"/>
      <c r="G89" s="277"/>
      <c r="H89" s="277"/>
      <c r="I89" s="277"/>
      <c r="J89" s="277"/>
      <c r="K89" s="277"/>
      <c r="L89" s="227"/>
      <c r="M89" s="227"/>
      <c r="N89" s="227"/>
      <c r="O89" s="227"/>
      <c r="P89" s="227"/>
      <c r="Q89" s="227"/>
      <c r="R89" s="227"/>
      <c r="S89" s="227"/>
      <c r="T89" s="309"/>
      <c r="U89" s="309"/>
    </row>
    <row r="90" spans="1:21" ht="12.75">
      <c r="A90" s="275"/>
      <c r="B90" s="221"/>
      <c r="C90" s="221"/>
      <c r="D90" s="276"/>
      <c r="E90" s="277"/>
      <c r="F90" s="277"/>
      <c r="G90" s="277"/>
      <c r="H90" s="277"/>
      <c r="I90" s="277"/>
      <c r="J90" s="277"/>
      <c r="K90" s="277"/>
      <c r="L90" s="227"/>
      <c r="M90" s="227"/>
      <c r="N90" s="227"/>
      <c r="O90" s="227"/>
      <c r="P90" s="227"/>
      <c r="Q90" s="227"/>
      <c r="R90" s="227"/>
      <c r="S90" s="227"/>
      <c r="T90" s="309"/>
      <c r="U90" s="309"/>
    </row>
    <row r="91" spans="1:21" ht="12.75">
      <c r="A91" s="29" t="s">
        <v>99</v>
      </c>
      <c r="B91" s="28"/>
      <c r="C91" s="28"/>
      <c r="D91" s="32">
        <v>715132</v>
      </c>
      <c r="E91" s="268" t="s">
        <v>97</v>
      </c>
      <c r="F91" s="268"/>
      <c r="G91" s="268"/>
      <c r="H91" s="268"/>
      <c r="I91" s="268"/>
      <c r="J91" s="268"/>
      <c r="K91" s="268"/>
      <c r="L91" s="181">
        <v>0</v>
      </c>
      <c r="M91" s="181"/>
      <c r="N91" s="181">
        <v>0</v>
      </c>
      <c r="O91" s="181"/>
      <c r="P91" s="181">
        <f>R91-L91</f>
        <v>0</v>
      </c>
      <c r="Q91" s="181"/>
      <c r="R91" s="181">
        <v>0</v>
      </c>
      <c r="S91" s="181"/>
      <c r="T91" s="250" t="s">
        <v>217</v>
      </c>
      <c r="U91" s="231"/>
    </row>
    <row r="92" spans="1:21" ht="12.75">
      <c r="A92" s="27" t="s">
        <v>100</v>
      </c>
      <c r="B92" s="28"/>
      <c r="C92" s="28"/>
      <c r="D92" s="32">
        <v>715141</v>
      </c>
      <c r="E92" s="268" t="s">
        <v>98</v>
      </c>
      <c r="F92" s="268"/>
      <c r="G92" s="268"/>
      <c r="H92" s="268"/>
      <c r="I92" s="268"/>
      <c r="J92" s="268"/>
      <c r="K92" s="268"/>
      <c r="L92" s="181">
        <v>0</v>
      </c>
      <c r="M92" s="181"/>
      <c r="N92" s="181">
        <v>0</v>
      </c>
      <c r="O92" s="181"/>
      <c r="P92" s="181">
        <f>R92-L92</f>
        <v>0</v>
      </c>
      <c r="Q92" s="181"/>
      <c r="R92" s="181">
        <v>0</v>
      </c>
      <c r="S92" s="181"/>
      <c r="T92" s="250" t="s">
        <v>217</v>
      </c>
      <c r="U92" s="231"/>
    </row>
    <row r="93" spans="1:21" ht="12.75">
      <c r="A93" s="27" t="s">
        <v>101</v>
      </c>
      <c r="B93" s="28"/>
      <c r="C93" s="28"/>
      <c r="D93" s="32">
        <v>715211</v>
      </c>
      <c r="E93" s="268" t="s">
        <v>355</v>
      </c>
      <c r="F93" s="268"/>
      <c r="G93" s="268"/>
      <c r="H93" s="268"/>
      <c r="I93" s="268"/>
      <c r="J93" s="268"/>
      <c r="K93" s="268"/>
      <c r="L93" s="181">
        <v>0</v>
      </c>
      <c r="M93" s="181"/>
      <c r="N93" s="181">
        <v>0</v>
      </c>
      <c r="O93" s="181"/>
      <c r="P93" s="181">
        <f>R93-L93</f>
        <v>0</v>
      </c>
      <c r="Q93" s="181"/>
      <c r="R93" s="181">
        <v>0</v>
      </c>
      <c r="S93" s="181"/>
      <c r="T93" s="250" t="s">
        <v>217</v>
      </c>
      <c r="U93" s="231"/>
    </row>
    <row r="94" spans="1:21" ht="12.75">
      <c r="A94" s="33" t="s">
        <v>296</v>
      </c>
      <c r="B94" s="28"/>
      <c r="C94" s="28"/>
      <c r="D94" s="32">
        <v>715914</v>
      </c>
      <c r="E94" s="175" t="s">
        <v>375</v>
      </c>
      <c r="F94" s="280"/>
      <c r="G94" s="280"/>
      <c r="H94" s="280"/>
      <c r="I94" s="280"/>
      <c r="J94" s="280"/>
      <c r="K94" s="281"/>
      <c r="L94" s="154">
        <v>0</v>
      </c>
      <c r="M94" s="155"/>
      <c r="N94" s="154">
        <v>0</v>
      </c>
      <c r="O94" s="155"/>
      <c r="P94" s="154">
        <f>R94-L94</f>
        <v>0</v>
      </c>
      <c r="Q94" s="155"/>
      <c r="R94" s="154">
        <v>0</v>
      </c>
      <c r="S94" s="155"/>
      <c r="T94" s="321" t="s">
        <v>217</v>
      </c>
      <c r="U94" s="159"/>
    </row>
    <row r="95" spans="1:21" ht="12.75">
      <c r="A95" s="21" t="s">
        <v>102</v>
      </c>
      <c r="B95" s="30"/>
      <c r="C95" s="26">
        <v>716000</v>
      </c>
      <c r="D95" s="94"/>
      <c r="E95" s="382" t="s">
        <v>103</v>
      </c>
      <c r="F95" s="382"/>
      <c r="G95" s="382"/>
      <c r="H95" s="382"/>
      <c r="I95" s="382"/>
      <c r="J95" s="382"/>
      <c r="K95" s="382"/>
      <c r="L95" s="161">
        <f>SUM(L96:M108)</f>
        <v>280000</v>
      </c>
      <c r="M95" s="161"/>
      <c r="N95" s="161">
        <f>SUM(N96:O108)</f>
        <v>232178</v>
      </c>
      <c r="O95" s="161"/>
      <c r="P95" s="161">
        <f>SUM(P96:Q108)</f>
        <v>0</v>
      </c>
      <c r="Q95" s="161"/>
      <c r="R95" s="161">
        <f>SUM(R96:S108)</f>
        <v>280000</v>
      </c>
      <c r="S95" s="161"/>
      <c r="T95" s="230">
        <f>R95/L95</f>
        <v>1</v>
      </c>
      <c r="U95" s="230"/>
    </row>
    <row r="96" spans="1:21" ht="12.75">
      <c r="A96" s="220" t="s">
        <v>110</v>
      </c>
      <c r="B96" s="220"/>
      <c r="C96" s="220"/>
      <c r="D96" s="222">
        <v>716111</v>
      </c>
      <c r="E96" s="269" t="s">
        <v>104</v>
      </c>
      <c r="F96" s="269"/>
      <c r="G96" s="269"/>
      <c r="H96" s="269"/>
      <c r="I96" s="269"/>
      <c r="J96" s="269"/>
      <c r="K96" s="269"/>
      <c r="L96" s="214">
        <v>234000</v>
      </c>
      <c r="M96" s="214"/>
      <c r="N96" s="214">
        <v>194177</v>
      </c>
      <c r="O96" s="214"/>
      <c r="P96" s="214">
        <f>R96-L96</f>
        <v>0</v>
      </c>
      <c r="Q96" s="214"/>
      <c r="R96" s="214">
        <v>234000</v>
      </c>
      <c r="S96" s="214"/>
      <c r="T96" s="232">
        <f>R96/L96</f>
        <v>1</v>
      </c>
      <c r="U96" s="232"/>
    </row>
    <row r="97" spans="1:21" ht="12.75">
      <c r="A97" s="220"/>
      <c r="B97" s="220"/>
      <c r="C97" s="220"/>
      <c r="D97" s="222"/>
      <c r="E97" s="269"/>
      <c r="F97" s="269"/>
      <c r="G97" s="269"/>
      <c r="H97" s="269"/>
      <c r="I97" s="269"/>
      <c r="J97" s="269"/>
      <c r="K97" s="269"/>
      <c r="L97" s="214"/>
      <c r="M97" s="214"/>
      <c r="N97" s="214"/>
      <c r="O97" s="214"/>
      <c r="P97" s="214"/>
      <c r="Q97" s="214"/>
      <c r="R97" s="214"/>
      <c r="S97" s="214"/>
      <c r="T97" s="232"/>
      <c r="U97" s="232"/>
    </row>
    <row r="98" spans="1:21" ht="12.75">
      <c r="A98" s="220" t="s">
        <v>111</v>
      </c>
      <c r="B98" s="220"/>
      <c r="C98" s="220"/>
      <c r="D98" s="222">
        <v>716112</v>
      </c>
      <c r="E98" s="269" t="s">
        <v>105</v>
      </c>
      <c r="F98" s="269"/>
      <c r="G98" s="269"/>
      <c r="H98" s="269"/>
      <c r="I98" s="269"/>
      <c r="J98" s="269"/>
      <c r="K98" s="269"/>
      <c r="L98" s="214">
        <v>10000</v>
      </c>
      <c r="M98" s="214"/>
      <c r="N98" s="214">
        <v>8405</v>
      </c>
      <c r="O98" s="214"/>
      <c r="P98" s="214">
        <f>R98-L98</f>
        <v>0</v>
      </c>
      <c r="Q98" s="214"/>
      <c r="R98" s="214">
        <v>10000</v>
      </c>
      <c r="S98" s="214"/>
      <c r="T98" s="232">
        <f>R98/L98</f>
        <v>1</v>
      </c>
      <c r="U98" s="232"/>
    </row>
    <row r="99" spans="1:21" ht="12.75">
      <c r="A99" s="220"/>
      <c r="B99" s="220"/>
      <c r="C99" s="220"/>
      <c r="D99" s="222"/>
      <c r="E99" s="269"/>
      <c r="F99" s="269"/>
      <c r="G99" s="269"/>
      <c r="H99" s="269"/>
      <c r="I99" s="269"/>
      <c r="J99" s="269"/>
      <c r="K99" s="269"/>
      <c r="L99" s="214"/>
      <c r="M99" s="214"/>
      <c r="N99" s="214"/>
      <c r="O99" s="214"/>
      <c r="P99" s="214"/>
      <c r="Q99" s="214"/>
      <c r="R99" s="214"/>
      <c r="S99" s="214"/>
      <c r="T99" s="232"/>
      <c r="U99" s="232"/>
    </row>
    <row r="100" spans="1:21" ht="12.75">
      <c r="A100" s="220" t="s">
        <v>112</v>
      </c>
      <c r="B100" s="220"/>
      <c r="C100" s="220"/>
      <c r="D100" s="222">
        <v>716113</v>
      </c>
      <c r="E100" s="269" t="s">
        <v>106</v>
      </c>
      <c r="F100" s="269"/>
      <c r="G100" s="269"/>
      <c r="H100" s="269"/>
      <c r="I100" s="269"/>
      <c r="J100" s="269"/>
      <c r="K100" s="269"/>
      <c r="L100" s="214">
        <v>3800</v>
      </c>
      <c r="M100" s="214"/>
      <c r="N100" s="214">
        <v>3159</v>
      </c>
      <c r="O100" s="214"/>
      <c r="P100" s="214">
        <f>R100-L100</f>
        <v>0</v>
      </c>
      <c r="Q100" s="214"/>
      <c r="R100" s="214">
        <v>3800</v>
      </c>
      <c r="S100" s="214"/>
      <c r="T100" s="232">
        <f>R100/L100</f>
        <v>1</v>
      </c>
      <c r="U100" s="232"/>
    </row>
    <row r="101" spans="1:21" ht="12.75">
      <c r="A101" s="220"/>
      <c r="B101" s="220"/>
      <c r="C101" s="220"/>
      <c r="D101" s="222"/>
      <c r="E101" s="269"/>
      <c r="F101" s="269"/>
      <c r="G101" s="269"/>
      <c r="H101" s="269"/>
      <c r="I101" s="269"/>
      <c r="J101" s="269"/>
      <c r="K101" s="269"/>
      <c r="L101" s="214"/>
      <c r="M101" s="214"/>
      <c r="N101" s="214"/>
      <c r="O101" s="214"/>
      <c r="P101" s="214"/>
      <c r="Q101" s="214"/>
      <c r="R101" s="214"/>
      <c r="S101" s="214"/>
      <c r="T101" s="232"/>
      <c r="U101" s="232"/>
    </row>
    <row r="102" spans="1:21" ht="12.75">
      <c r="A102" s="220" t="s">
        <v>113</v>
      </c>
      <c r="B102" s="220"/>
      <c r="C102" s="220"/>
      <c r="D102" s="336">
        <v>716114</v>
      </c>
      <c r="E102" s="224" t="s">
        <v>346</v>
      </c>
      <c r="F102" s="224"/>
      <c r="G102" s="224"/>
      <c r="H102" s="224"/>
      <c r="I102" s="224"/>
      <c r="J102" s="224"/>
      <c r="K102" s="224"/>
      <c r="L102" s="214">
        <v>0</v>
      </c>
      <c r="M102" s="214"/>
      <c r="N102" s="214">
        <v>0</v>
      </c>
      <c r="O102" s="214"/>
      <c r="P102" s="214">
        <f>R102-L102</f>
        <v>0</v>
      </c>
      <c r="Q102" s="214"/>
      <c r="R102" s="214">
        <v>0</v>
      </c>
      <c r="S102" s="214"/>
      <c r="T102" s="320" t="s">
        <v>217</v>
      </c>
      <c r="U102" s="232"/>
    </row>
    <row r="103" spans="1:21" ht="12.75" customHeight="1">
      <c r="A103" s="220"/>
      <c r="B103" s="220"/>
      <c r="C103" s="220"/>
      <c r="D103" s="336"/>
      <c r="E103" s="224"/>
      <c r="F103" s="224"/>
      <c r="G103" s="224"/>
      <c r="H103" s="224"/>
      <c r="I103" s="224"/>
      <c r="J103" s="224"/>
      <c r="K103" s="224"/>
      <c r="L103" s="214"/>
      <c r="M103" s="214"/>
      <c r="N103" s="214"/>
      <c r="O103" s="214"/>
      <c r="P103" s="214"/>
      <c r="Q103" s="214"/>
      <c r="R103" s="214"/>
      <c r="S103" s="214"/>
      <c r="T103" s="232"/>
      <c r="U103" s="232"/>
    </row>
    <row r="104" spans="1:21" ht="12.75">
      <c r="A104" s="220" t="s">
        <v>26</v>
      </c>
      <c r="B104" s="220"/>
      <c r="C104" s="220"/>
      <c r="D104" s="222">
        <v>716115</v>
      </c>
      <c r="E104" s="269" t="s">
        <v>107</v>
      </c>
      <c r="F104" s="269"/>
      <c r="G104" s="269"/>
      <c r="H104" s="269"/>
      <c r="I104" s="269"/>
      <c r="J104" s="269"/>
      <c r="K104" s="269"/>
      <c r="L104" s="214">
        <v>9600</v>
      </c>
      <c r="M104" s="214"/>
      <c r="N104" s="214">
        <v>8006</v>
      </c>
      <c r="O104" s="214"/>
      <c r="P104" s="214">
        <f>R104-L104</f>
        <v>0</v>
      </c>
      <c r="Q104" s="214"/>
      <c r="R104" s="214">
        <v>9600</v>
      </c>
      <c r="S104" s="214"/>
      <c r="T104" s="232">
        <f>R104/L104</f>
        <v>1</v>
      </c>
      <c r="U104" s="232"/>
    </row>
    <row r="105" spans="1:21" ht="12.75">
      <c r="A105" s="220"/>
      <c r="B105" s="220"/>
      <c r="C105" s="220"/>
      <c r="D105" s="222"/>
      <c r="E105" s="269"/>
      <c r="F105" s="269"/>
      <c r="G105" s="269"/>
      <c r="H105" s="269"/>
      <c r="I105" s="269"/>
      <c r="J105" s="269"/>
      <c r="K105" s="269"/>
      <c r="L105" s="214"/>
      <c r="M105" s="214"/>
      <c r="N105" s="214"/>
      <c r="O105" s="214"/>
      <c r="P105" s="214"/>
      <c r="Q105" s="214"/>
      <c r="R105" s="214"/>
      <c r="S105" s="214"/>
      <c r="T105" s="232"/>
      <c r="U105" s="232"/>
    </row>
    <row r="106" spans="1:21" ht="12.75">
      <c r="A106" s="220" t="s">
        <v>27</v>
      </c>
      <c r="B106" s="220"/>
      <c r="C106" s="220"/>
      <c r="D106" s="222">
        <v>716116</v>
      </c>
      <c r="E106" s="269" t="s">
        <v>108</v>
      </c>
      <c r="F106" s="269"/>
      <c r="G106" s="269"/>
      <c r="H106" s="269"/>
      <c r="I106" s="269"/>
      <c r="J106" s="269"/>
      <c r="K106" s="269"/>
      <c r="L106" s="214">
        <v>19600</v>
      </c>
      <c r="M106" s="214"/>
      <c r="N106" s="214">
        <v>16127</v>
      </c>
      <c r="O106" s="214"/>
      <c r="P106" s="214">
        <f>R106-L106</f>
        <v>0</v>
      </c>
      <c r="Q106" s="214"/>
      <c r="R106" s="214">
        <v>19600</v>
      </c>
      <c r="S106" s="214"/>
      <c r="T106" s="232">
        <f>R106/L106</f>
        <v>1</v>
      </c>
      <c r="U106" s="232"/>
    </row>
    <row r="107" spans="1:21" ht="12.75">
      <c r="A107" s="220"/>
      <c r="B107" s="220"/>
      <c r="C107" s="220"/>
      <c r="D107" s="222"/>
      <c r="E107" s="269"/>
      <c r="F107" s="269"/>
      <c r="G107" s="269"/>
      <c r="H107" s="269"/>
      <c r="I107" s="269"/>
      <c r="J107" s="269"/>
      <c r="K107" s="269"/>
      <c r="L107" s="214"/>
      <c r="M107" s="214"/>
      <c r="N107" s="214"/>
      <c r="O107" s="214"/>
      <c r="P107" s="214"/>
      <c r="Q107" s="214"/>
      <c r="R107" s="214"/>
      <c r="S107" s="214"/>
      <c r="T107" s="232"/>
      <c r="U107" s="232"/>
    </row>
    <row r="108" spans="1:21" ht="12.75">
      <c r="A108" s="27" t="s">
        <v>28</v>
      </c>
      <c r="B108" s="28"/>
      <c r="C108" s="28"/>
      <c r="D108" s="32">
        <v>716117</v>
      </c>
      <c r="E108" s="421" t="s">
        <v>109</v>
      </c>
      <c r="F108" s="421"/>
      <c r="G108" s="421"/>
      <c r="H108" s="421"/>
      <c r="I108" s="421"/>
      <c r="J108" s="421"/>
      <c r="K108" s="421"/>
      <c r="L108" s="181">
        <v>3000</v>
      </c>
      <c r="M108" s="181"/>
      <c r="N108" s="181">
        <v>2304</v>
      </c>
      <c r="O108" s="181"/>
      <c r="P108" s="181">
        <f>R108-L108</f>
        <v>0</v>
      </c>
      <c r="Q108" s="181"/>
      <c r="R108" s="181">
        <v>3000</v>
      </c>
      <c r="S108" s="181"/>
      <c r="T108" s="231">
        <f>R108/L108</f>
        <v>1</v>
      </c>
      <c r="U108" s="231"/>
    </row>
    <row r="109" spans="1:21" ht="12.75">
      <c r="A109" s="21" t="s">
        <v>114</v>
      </c>
      <c r="B109" s="28"/>
      <c r="C109" s="26">
        <v>717000</v>
      </c>
      <c r="D109" s="32"/>
      <c r="E109" s="382" t="s">
        <v>115</v>
      </c>
      <c r="F109" s="382"/>
      <c r="G109" s="382"/>
      <c r="H109" s="382"/>
      <c r="I109" s="382"/>
      <c r="J109" s="382"/>
      <c r="K109" s="382"/>
      <c r="L109" s="161">
        <f>SUM(L110:M113)</f>
        <v>1005000</v>
      </c>
      <c r="M109" s="161"/>
      <c r="N109" s="161">
        <f>SUM(N110:O113)</f>
        <v>850083</v>
      </c>
      <c r="O109" s="161"/>
      <c r="P109" s="161">
        <f>SUM(P110:Q113)</f>
        <v>0</v>
      </c>
      <c r="Q109" s="161"/>
      <c r="R109" s="161">
        <f>SUM(R110:S113)</f>
        <v>1005000</v>
      </c>
      <c r="S109" s="161"/>
      <c r="T109" s="230">
        <f>R109/L109</f>
        <v>1</v>
      </c>
      <c r="U109" s="230"/>
    </row>
    <row r="110" spans="1:21" ht="12.75">
      <c r="A110" s="220" t="s">
        <v>118</v>
      </c>
      <c r="B110" s="220"/>
      <c r="C110" s="220"/>
      <c r="D110" s="222">
        <v>717131</v>
      </c>
      <c r="E110" s="269" t="s">
        <v>116</v>
      </c>
      <c r="F110" s="269"/>
      <c r="G110" s="269"/>
      <c r="H110" s="269"/>
      <c r="I110" s="269"/>
      <c r="J110" s="269"/>
      <c r="K110" s="269"/>
      <c r="L110" s="214">
        <v>96000</v>
      </c>
      <c r="M110" s="214"/>
      <c r="N110" s="214">
        <v>80343</v>
      </c>
      <c r="O110" s="214"/>
      <c r="P110" s="214">
        <f>R110-L110</f>
        <v>0</v>
      </c>
      <c r="Q110" s="214"/>
      <c r="R110" s="214">
        <v>96000</v>
      </c>
      <c r="S110" s="214"/>
      <c r="T110" s="232">
        <f>R110/L110</f>
        <v>1</v>
      </c>
      <c r="U110" s="232"/>
    </row>
    <row r="111" spans="1:21" ht="12.75">
      <c r="A111" s="220"/>
      <c r="B111" s="220"/>
      <c r="C111" s="220"/>
      <c r="D111" s="222"/>
      <c r="E111" s="269"/>
      <c r="F111" s="269"/>
      <c r="G111" s="269"/>
      <c r="H111" s="269"/>
      <c r="I111" s="269"/>
      <c r="J111" s="269"/>
      <c r="K111" s="269"/>
      <c r="L111" s="214"/>
      <c r="M111" s="214"/>
      <c r="N111" s="214"/>
      <c r="O111" s="214"/>
      <c r="P111" s="214"/>
      <c r="Q111" s="214"/>
      <c r="R111" s="214"/>
      <c r="S111" s="214"/>
      <c r="T111" s="232"/>
      <c r="U111" s="232"/>
    </row>
    <row r="112" spans="1:21" ht="12.75">
      <c r="A112" s="220" t="s">
        <v>119</v>
      </c>
      <c r="B112" s="220"/>
      <c r="C112" s="220"/>
      <c r="D112" s="222">
        <v>717141</v>
      </c>
      <c r="E112" s="269" t="s">
        <v>117</v>
      </c>
      <c r="F112" s="269"/>
      <c r="G112" s="269"/>
      <c r="H112" s="269"/>
      <c r="I112" s="269"/>
      <c r="J112" s="269"/>
      <c r="K112" s="269"/>
      <c r="L112" s="214">
        <v>909000</v>
      </c>
      <c r="M112" s="214"/>
      <c r="N112" s="214">
        <v>769740</v>
      </c>
      <c r="O112" s="214"/>
      <c r="P112" s="214">
        <f>R112-L112</f>
        <v>0</v>
      </c>
      <c r="Q112" s="214"/>
      <c r="R112" s="214">
        <v>909000</v>
      </c>
      <c r="S112" s="214"/>
      <c r="T112" s="232">
        <f>R112/L112</f>
        <v>1</v>
      </c>
      <c r="U112" s="232"/>
    </row>
    <row r="113" spans="1:21" ht="12.75">
      <c r="A113" s="220"/>
      <c r="B113" s="220"/>
      <c r="C113" s="220"/>
      <c r="D113" s="222"/>
      <c r="E113" s="269"/>
      <c r="F113" s="269"/>
      <c r="G113" s="269"/>
      <c r="H113" s="269"/>
      <c r="I113" s="269"/>
      <c r="J113" s="269"/>
      <c r="K113" s="269"/>
      <c r="L113" s="214"/>
      <c r="M113" s="214"/>
      <c r="N113" s="214"/>
      <c r="O113" s="214"/>
      <c r="P113" s="214"/>
      <c r="Q113" s="214"/>
      <c r="R113" s="214"/>
      <c r="S113" s="214"/>
      <c r="T113" s="232"/>
      <c r="U113" s="232"/>
    </row>
    <row r="114" spans="1:21" ht="12.75">
      <c r="A114" s="21" t="s">
        <v>120</v>
      </c>
      <c r="B114" s="28"/>
      <c r="C114" s="26">
        <v>719000</v>
      </c>
      <c r="D114" s="32"/>
      <c r="E114" s="382" t="s">
        <v>121</v>
      </c>
      <c r="F114" s="382"/>
      <c r="G114" s="382"/>
      <c r="H114" s="382"/>
      <c r="I114" s="382"/>
      <c r="J114" s="382"/>
      <c r="K114" s="382"/>
      <c r="L114" s="161">
        <f>SUM(L115:M119)</f>
        <v>100</v>
      </c>
      <c r="M114" s="161"/>
      <c r="N114" s="161">
        <f>SUM(N115:O119)</f>
        <v>13</v>
      </c>
      <c r="O114" s="161"/>
      <c r="P114" s="161">
        <f>SUM(P115:Q119)</f>
        <v>0</v>
      </c>
      <c r="Q114" s="161"/>
      <c r="R114" s="161">
        <f>SUM(R115:S119)</f>
        <v>100</v>
      </c>
      <c r="S114" s="161"/>
      <c r="T114" s="230">
        <f>R114/L114</f>
        <v>1</v>
      </c>
      <c r="U114" s="230"/>
    </row>
    <row r="115" spans="1:21" ht="12.75">
      <c r="A115" s="220" t="s">
        <v>124</v>
      </c>
      <c r="B115" s="220"/>
      <c r="C115" s="220"/>
      <c r="D115" s="222">
        <v>719114</v>
      </c>
      <c r="E115" s="269" t="s">
        <v>122</v>
      </c>
      <c r="F115" s="269"/>
      <c r="G115" s="269"/>
      <c r="H115" s="269"/>
      <c r="I115" s="269"/>
      <c r="J115" s="269"/>
      <c r="K115" s="269"/>
      <c r="L115" s="214">
        <v>100</v>
      </c>
      <c r="M115" s="214"/>
      <c r="N115" s="214">
        <v>13</v>
      </c>
      <c r="O115" s="214"/>
      <c r="P115" s="214">
        <f>R115-L115</f>
        <v>0</v>
      </c>
      <c r="Q115" s="214"/>
      <c r="R115" s="214">
        <v>100</v>
      </c>
      <c r="S115" s="214"/>
      <c r="T115" s="232">
        <f>R115/L115</f>
        <v>1</v>
      </c>
      <c r="U115" s="232"/>
    </row>
    <row r="116" spans="1:21" ht="12.75">
      <c r="A116" s="220"/>
      <c r="B116" s="220"/>
      <c r="C116" s="220"/>
      <c r="D116" s="222"/>
      <c r="E116" s="269"/>
      <c r="F116" s="269"/>
      <c r="G116" s="269"/>
      <c r="H116" s="269"/>
      <c r="I116" s="269"/>
      <c r="J116" s="269"/>
      <c r="K116" s="269"/>
      <c r="L116" s="214"/>
      <c r="M116" s="214"/>
      <c r="N116" s="214"/>
      <c r="O116" s="214"/>
      <c r="P116" s="214"/>
      <c r="Q116" s="214"/>
      <c r="R116" s="214"/>
      <c r="S116" s="214"/>
      <c r="T116" s="232"/>
      <c r="U116" s="232"/>
    </row>
    <row r="117" spans="1:21" ht="12.75">
      <c r="A117" s="220" t="s">
        <v>125</v>
      </c>
      <c r="B117" s="220"/>
      <c r="C117" s="220"/>
      <c r="D117" s="222">
        <v>719115</v>
      </c>
      <c r="E117" s="269" t="s">
        <v>123</v>
      </c>
      <c r="F117" s="269"/>
      <c r="G117" s="269"/>
      <c r="H117" s="269"/>
      <c r="I117" s="269"/>
      <c r="J117" s="269"/>
      <c r="K117" s="269"/>
      <c r="L117" s="214">
        <v>0</v>
      </c>
      <c r="M117" s="214"/>
      <c r="N117" s="214">
        <v>0</v>
      </c>
      <c r="O117" s="214"/>
      <c r="P117" s="214">
        <f>R117-L117</f>
        <v>0</v>
      </c>
      <c r="Q117" s="214"/>
      <c r="R117" s="214">
        <v>0</v>
      </c>
      <c r="S117" s="214"/>
      <c r="T117" s="320" t="s">
        <v>217</v>
      </c>
      <c r="U117" s="232"/>
    </row>
    <row r="118" spans="1:21" ht="12.75">
      <c r="A118" s="220"/>
      <c r="B118" s="220"/>
      <c r="C118" s="220"/>
      <c r="D118" s="222"/>
      <c r="E118" s="269"/>
      <c r="F118" s="269"/>
      <c r="G118" s="269"/>
      <c r="H118" s="269"/>
      <c r="I118" s="269"/>
      <c r="J118" s="269"/>
      <c r="K118" s="269"/>
      <c r="L118" s="214"/>
      <c r="M118" s="214"/>
      <c r="N118" s="214"/>
      <c r="O118" s="214"/>
      <c r="P118" s="214"/>
      <c r="Q118" s="214"/>
      <c r="R118" s="214"/>
      <c r="S118" s="214"/>
      <c r="T118" s="232"/>
      <c r="U118" s="232"/>
    </row>
    <row r="119" spans="1:21" ht="12.75">
      <c r="A119" s="220"/>
      <c r="B119" s="220"/>
      <c r="C119" s="220"/>
      <c r="D119" s="222"/>
      <c r="E119" s="269"/>
      <c r="F119" s="269"/>
      <c r="G119" s="269"/>
      <c r="H119" s="269"/>
      <c r="I119" s="269"/>
      <c r="J119" s="269"/>
      <c r="K119" s="269"/>
      <c r="L119" s="214"/>
      <c r="M119" s="214"/>
      <c r="N119" s="214"/>
      <c r="O119" s="214"/>
      <c r="P119" s="214"/>
      <c r="Q119" s="214"/>
      <c r="R119" s="214"/>
      <c r="S119" s="214"/>
      <c r="T119" s="232"/>
      <c r="U119" s="232"/>
    </row>
    <row r="120" spans="1:21" ht="12.75">
      <c r="A120" s="22" t="s">
        <v>126</v>
      </c>
      <c r="B120" s="24">
        <v>720000</v>
      </c>
      <c r="C120" s="31"/>
      <c r="D120" s="95"/>
      <c r="E120" s="335" t="s">
        <v>127</v>
      </c>
      <c r="F120" s="335"/>
      <c r="G120" s="335"/>
      <c r="H120" s="335"/>
      <c r="I120" s="335"/>
      <c r="J120" s="335"/>
      <c r="K120" s="335"/>
      <c r="L120" s="194">
        <f>SUM(L121,L137,L174)</f>
        <v>1413700</v>
      </c>
      <c r="M120" s="194"/>
      <c r="N120" s="194">
        <f>SUM(N121,N137,N174)</f>
        <v>1198980</v>
      </c>
      <c r="O120" s="194"/>
      <c r="P120" s="194">
        <f>SUM(P121,P137,P174)</f>
        <v>0</v>
      </c>
      <c r="Q120" s="194"/>
      <c r="R120" s="194">
        <f>SUM(R121,R137,R174)</f>
        <v>1413700</v>
      </c>
      <c r="S120" s="194"/>
      <c r="T120" s="256">
        <f>R120/L120</f>
        <v>1</v>
      </c>
      <c r="U120" s="256"/>
    </row>
    <row r="121" spans="1:21" ht="12.75">
      <c r="A121" s="275" t="s">
        <v>67</v>
      </c>
      <c r="B121" s="220"/>
      <c r="C121" s="221">
        <v>721000</v>
      </c>
      <c r="D121" s="222"/>
      <c r="E121" s="277" t="s">
        <v>132</v>
      </c>
      <c r="F121" s="277"/>
      <c r="G121" s="277"/>
      <c r="H121" s="277"/>
      <c r="I121" s="277"/>
      <c r="J121" s="277"/>
      <c r="K121" s="277"/>
      <c r="L121" s="227">
        <f>SUM(L123:M125,L131:M136)</f>
        <v>183000</v>
      </c>
      <c r="M121" s="227"/>
      <c r="N121" s="227">
        <f>SUM(N123:O125,N131:O136)</f>
        <v>170974</v>
      </c>
      <c r="O121" s="227"/>
      <c r="P121" s="227">
        <f>SUM(P123:Q125,P131:Q136)</f>
        <v>0</v>
      </c>
      <c r="Q121" s="227"/>
      <c r="R121" s="227">
        <f>SUM(R123:S125,R131:S136)</f>
        <v>183000</v>
      </c>
      <c r="S121" s="227"/>
      <c r="T121" s="309">
        <f>R121/L121</f>
        <v>1</v>
      </c>
      <c r="U121" s="309"/>
    </row>
    <row r="122" spans="1:21" ht="12.75">
      <c r="A122" s="275"/>
      <c r="B122" s="220"/>
      <c r="C122" s="221"/>
      <c r="D122" s="222"/>
      <c r="E122" s="277"/>
      <c r="F122" s="277"/>
      <c r="G122" s="277"/>
      <c r="H122" s="277"/>
      <c r="I122" s="277"/>
      <c r="J122" s="277"/>
      <c r="K122" s="277"/>
      <c r="L122" s="227"/>
      <c r="M122" s="227"/>
      <c r="N122" s="227"/>
      <c r="O122" s="227"/>
      <c r="P122" s="227"/>
      <c r="Q122" s="227"/>
      <c r="R122" s="227"/>
      <c r="S122" s="227"/>
      <c r="T122" s="309"/>
      <c r="U122" s="309"/>
    </row>
    <row r="123" spans="1:21" ht="12.75">
      <c r="A123" s="220" t="s">
        <v>71</v>
      </c>
      <c r="B123" s="220"/>
      <c r="C123" s="220"/>
      <c r="D123" s="222">
        <v>721112</v>
      </c>
      <c r="E123" s="269" t="s">
        <v>129</v>
      </c>
      <c r="F123" s="269"/>
      <c r="G123" s="269"/>
      <c r="H123" s="269"/>
      <c r="I123" s="269"/>
      <c r="J123" s="269"/>
      <c r="K123" s="269"/>
      <c r="L123" s="214">
        <v>0</v>
      </c>
      <c r="M123" s="214"/>
      <c r="N123" s="278">
        <v>0</v>
      </c>
      <c r="O123" s="278"/>
      <c r="P123" s="214">
        <f>R123-L123</f>
        <v>0</v>
      </c>
      <c r="Q123" s="214"/>
      <c r="R123" s="214">
        <v>0</v>
      </c>
      <c r="S123" s="214"/>
      <c r="T123" s="320" t="s">
        <v>217</v>
      </c>
      <c r="U123" s="232"/>
    </row>
    <row r="124" spans="1:21" ht="12.75">
      <c r="A124" s="220"/>
      <c r="B124" s="220"/>
      <c r="C124" s="220"/>
      <c r="D124" s="222"/>
      <c r="E124" s="269"/>
      <c r="F124" s="269"/>
      <c r="G124" s="269"/>
      <c r="H124" s="269"/>
      <c r="I124" s="269"/>
      <c r="J124" s="269"/>
      <c r="K124" s="269"/>
      <c r="L124" s="214"/>
      <c r="M124" s="214"/>
      <c r="N124" s="278"/>
      <c r="O124" s="278"/>
      <c r="P124" s="214"/>
      <c r="Q124" s="214"/>
      <c r="R124" s="214"/>
      <c r="S124" s="214"/>
      <c r="T124" s="232"/>
      <c r="U124" s="232"/>
    </row>
    <row r="125" spans="1:21" ht="12.75">
      <c r="A125" s="27" t="s">
        <v>72</v>
      </c>
      <c r="B125" s="28"/>
      <c r="C125" s="28"/>
      <c r="D125" s="32">
        <v>721121</v>
      </c>
      <c r="E125" s="268" t="s">
        <v>130</v>
      </c>
      <c r="F125" s="268"/>
      <c r="G125" s="268"/>
      <c r="H125" s="268"/>
      <c r="I125" s="268"/>
      <c r="J125" s="268"/>
      <c r="K125" s="420"/>
      <c r="L125" s="181">
        <v>54000</v>
      </c>
      <c r="M125" s="181"/>
      <c r="N125" s="257">
        <v>46181</v>
      </c>
      <c r="O125" s="257"/>
      <c r="P125" s="181">
        <f>R125-L125</f>
        <v>0</v>
      </c>
      <c r="Q125" s="181"/>
      <c r="R125" s="181">
        <v>54000</v>
      </c>
      <c r="S125" s="181"/>
      <c r="T125" s="231">
        <f>R125/L125</f>
        <v>1</v>
      </c>
      <c r="U125" s="231"/>
    </row>
    <row r="126" spans="1:21" ht="12.75">
      <c r="A126" s="8"/>
      <c r="B126" s="6"/>
      <c r="C126" s="6"/>
      <c r="D126" s="93"/>
      <c r="E126" s="7"/>
      <c r="F126" s="7"/>
      <c r="G126" s="7"/>
      <c r="H126" s="7"/>
      <c r="I126" s="7"/>
      <c r="J126" s="7"/>
      <c r="K126" s="72" t="s">
        <v>47</v>
      </c>
      <c r="L126" s="15"/>
      <c r="M126" s="15"/>
      <c r="N126" s="71"/>
      <c r="O126" s="71"/>
      <c r="P126" s="15"/>
      <c r="Q126" s="15"/>
      <c r="R126" s="15"/>
      <c r="S126" s="15"/>
      <c r="T126" s="11"/>
      <c r="U126" s="11"/>
    </row>
    <row r="127" spans="1:21" ht="12.75" customHeight="1">
      <c r="A127" s="331" t="s">
        <v>52</v>
      </c>
      <c r="B127" s="249" t="s">
        <v>53</v>
      </c>
      <c r="C127" s="249" t="s">
        <v>54</v>
      </c>
      <c r="D127" s="332" t="s">
        <v>55</v>
      </c>
      <c r="E127" s="331" t="s">
        <v>56</v>
      </c>
      <c r="F127" s="331"/>
      <c r="G127" s="331"/>
      <c r="H127" s="331"/>
      <c r="I127" s="331"/>
      <c r="J127" s="331"/>
      <c r="K127" s="331"/>
      <c r="L127" s="249" t="s">
        <v>398</v>
      </c>
      <c r="M127" s="249"/>
      <c r="N127" s="249" t="s">
        <v>414</v>
      </c>
      <c r="O127" s="249"/>
      <c r="P127" s="341" t="s">
        <v>64</v>
      </c>
      <c r="Q127" s="341"/>
      <c r="R127" s="249" t="s">
        <v>399</v>
      </c>
      <c r="S127" s="249"/>
      <c r="T127" s="249" t="s">
        <v>347</v>
      </c>
      <c r="U127" s="249"/>
    </row>
    <row r="128" spans="1:21" ht="12.75">
      <c r="A128" s="331"/>
      <c r="B128" s="249"/>
      <c r="C128" s="249"/>
      <c r="D128" s="333"/>
      <c r="E128" s="331"/>
      <c r="F128" s="331"/>
      <c r="G128" s="331"/>
      <c r="H128" s="331"/>
      <c r="I128" s="331"/>
      <c r="J128" s="331"/>
      <c r="K128" s="331"/>
      <c r="L128" s="249"/>
      <c r="M128" s="249"/>
      <c r="N128" s="249"/>
      <c r="O128" s="249"/>
      <c r="P128" s="341"/>
      <c r="Q128" s="341"/>
      <c r="R128" s="249"/>
      <c r="S128" s="249"/>
      <c r="T128" s="249"/>
      <c r="U128" s="249"/>
    </row>
    <row r="129" spans="1:21" ht="12.75">
      <c r="A129" s="331"/>
      <c r="B129" s="249"/>
      <c r="C129" s="249"/>
      <c r="D129" s="334"/>
      <c r="E129" s="331"/>
      <c r="F129" s="331"/>
      <c r="G129" s="331"/>
      <c r="H129" s="331"/>
      <c r="I129" s="331"/>
      <c r="J129" s="331"/>
      <c r="K129" s="331"/>
      <c r="L129" s="249"/>
      <c r="M129" s="249"/>
      <c r="N129" s="249"/>
      <c r="O129" s="249"/>
      <c r="P129" s="341"/>
      <c r="Q129" s="341"/>
      <c r="R129" s="249"/>
      <c r="S129" s="249"/>
      <c r="T129" s="249"/>
      <c r="U129" s="249"/>
    </row>
    <row r="130" spans="1:21" ht="12.75">
      <c r="A130" s="19" t="s">
        <v>45</v>
      </c>
      <c r="B130" s="19" t="s">
        <v>46</v>
      </c>
      <c r="C130" s="19" t="s">
        <v>47</v>
      </c>
      <c r="D130" s="91" t="s">
        <v>48</v>
      </c>
      <c r="E130" s="270" t="s">
        <v>57</v>
      </c>
      <c r="F130" s="271"/>
      <c r="G130" s="271"/>
      <c r="H130" s="271"/>
      <c r="I130" s="271"/>
      <c r="J130" s="271"/>
      <c r="K130" s="272"/>
      <c r="L130" s="270" t="s">
        <v>58</v>
      </c>
      <c r="M130" s="272"/>
      <c r="N130" s="270" t="s">
        <v>59</v>
      </c>
      <c r="O130" s="272"/>
      <c r="P130" s="270" t="s">
        <v>61</v>
      </c>
      <c r="Q130" s="272"/>
      <c r="R130" s="270" t="s">
        <v>62</v>
      </c>
      <c r="S130" s="272"/>
      <c r="T130" s="270" t="s">
        <v>63</v>
      </c>
      <c r="U130" s="272"/>
    </row>
    <row r="131" spans="1:21" ht="12.75">
      <c r="A131" s="27" t="s">
        <v>74</v>
      </c>
      <c r="B131" s="28"/>
      <c r="C131" s="28"/>
      <c r="D131" s="32">
        <v>721129</v>
      </c>
      <c r="E131" s="268" t="s">
        <v>131</v>
      </c>
      <c r="F131" s="268"/>
      <c r="G131" s="268"/>
      <c r="H131" s="268"/>
      <c r="I131" s="268"/>
      <c r="J131" s="268"/>
      <c r="K131" s="268"/>
      <c r="L131" s="181">
        <v>7000</v>
      </c>
      <c r="M131" s="181"/>
      <c r="N131" s="257">
        <v>6254</v>
      </c>
      <c r="O131" s="257"/>
      <c r="P131" s="181">
        <f>R131-L131</f>
        <v>0</v>
      </c>
      <c r="Q131" s="181"/>
      <c r="R131" s="181">
        <v>7000</v>
      </c>
      <c r="S131" s="181"/>
      <c r="T131" s="231">
        <f>R131/L131</f>
        <v>1</v>
      </c>
      <c r="U131" s="231"/>
    </row>
    <row r="132" spans="1:21" ht="14.25" customHeight="1">
      <c r="A132" s="27" t="s">
        <v>135</v>
      </c>
      <c r="B132" s="28"/>
      <c r="C132" s="28"/>
      <c r="D132" s="32">
        <v>721211</v>
      </c>
      <c r="E132" s="440" t="s">
        <v>133</v>
      </c>
      <c r="F132" s="400"/>
      <c r="G132" s="400"/>
      <c r="H132" s="400"/>
      <c r="I132" s="400"/>
      <c r="J132" s="400"/>
      <c r="K132" s="401"/>
      <c r="L132" s="154">
        <v>0</v>
      </c>
      <c r="M132" s="155"/>
      <c r="N132" s="383">
        <v>3</v>
      </c>
      <c r="O132" s="384"/>
      <c r="P132" s="154">
        <f>R132-L132</f>
        <v>0</v>
      </c>
      <c r="Q132" s="155"/>
      <c r="R132" s="154">
        <v>0</v>
      </c>
      <c r="S132" s="155"/>
      <c r="T132" s="158" t="s">
        <v>217</v>
      </c>
      <c r="U132" s="254"/>
    </row>
    <row r="133" spans="1:21" ht="12.75">
      <c r="A133" s="27" t="s">
        <v>136</v>
      </c>
      <c r="B133" s="28"/>
      <c r="C133" s="28"/>
      <c r="D133" s="32">
        <v>721232</v>
      </c>
      <c r="E133" s="279" t="s">
        <v>348</v>
      </c>
      <c r="F133" s="280"/>
      <c r="G133" s="280"/>
      <c r="H133" s="280"/>
      <c r="I133" s="280"/>
      <c r="J133" s="280"/>
      <c r="K133" s="281"/>
      <c r="L133" s="154">
        <v>0</v>
      </c>
      <c r="M133" s="155"/>
      <c r="N133" s="154">
        <v>0</v>
      </c>
      <c r="O133" s="155"/>
      <c r="P133" s="154">
        <f>R133-L133</f>
        <v>0</v>
      </c>
      <c r="Q133" s="155"/>
      <c r="R133" s="154">
        <v>0</v>
      </c>
      <c r="S133" s="155"/>
      <c r="T133" s="264">
        <v>0</v>
      </c>
      <c r="U133" s="254"/>
    </row>
    <row r="134" spans="1:21" ht="12.75">
      <c r="A134" s="220" t="s">
        <v>137</v>
      </c>
      <c r="B134" s="220"/>
      <c r="C134" s="220"/>
      <c r="D134" s="222">
        <v>721233</v>
      </c>
      <c r="E134" s="269" t="s">
        <v>134</v>
      </c>
      <c r="F134" s="269"/>
      <c r="G134" s="269"/>
      <c r="H134" s="269"/>
      <c r="I134" s="269"/>
      <c r="J134" s="269"/>
      <c r="K134" s="269"/>
      <c r="L134" s="214">
        <v>22000</v>
      </c>
      <c r="M134" s="214"/>
      <c r="N134" s="278">
        <v>18536</v>
      </c>
      <c r="O134" s="278"/>
      <c r="P134" s="214">
        <f>R134-L134</f>
        <v>0</v>
      </c>
      <c r="Q134" s="214"/>
      <c r="R134" s="214">
        <v>22000</v>
      </c>
      <c r="S134" s="214"/>
      <c r="T134" s="320" t="s">
        <v>217</v>
      </c>
      <c r="U134" s="232"/>
    </row>
    <row r="135" spans="1:21" ht="12.75">
      <c r="A135" s="220"/>
      <c r="B135" s="220"/>
      <c r="C135" s="220"/>
      <c r="D135" s="222"/>
      <c r="E135" s="269"/>
      <c r="F135" s="269"/>
      <c r="G135" s="269"/>
      <c r="H135" s="269"/>
      <c r="I135" s="269"/>
      <c r="J135" s="269"/>
      <c r="K135" s="269"/>
      <c r="L135" s="214"/>
      <c r="M135" s="214"/>
      <c r="N135" s="278"/>
      <c r="O135" s="278"/>
      <c r="P135" s="214"/>
      <c r="Q135" s="214"/>
      <c r="R135" s="214"/>
      <c r="S135" s="214"/>
      <c r="T135" s="232"/>
      <c r="U135" s="232"/>
    </row>
    <row r="136" spans="1:21" ht="12.75">
      <c r="A136" s="20" t="s">
        <v>138</v>
      </c>
      <c r="B136" s="20"/>
      <c r="C136" s="20"/>
      <c r="D136" s="87">
        <v>721461</v>
      </c>
      <c r="E136" s="466" t="s">
        <v>415</v>
      </c>
      <c r="F136" s="199"/>
      <c r="G136" s="199"/>
      <c r="H136" s="199"/>
      <c r="I136" s="199"/>
      <c r="J136" s="199"/>
      <c r="K136" s="200"/>
      <c r="L136" s="201">
        <v>100000</v>
      </c>
      <c r="M136" s="202"/>
      <c r="N136" s="201">
        <v>100000</v>
      </c>
      <c r="O136" s="202"/>
      <c r="P136" s="201">
        <f>R136-L136</f>
        <v>0</v>
      </c>
      <c r="Q136" s="202"/>
      <c r="R136" s="201">
        <v>100000</v>
      </c>
      <c r="S136" s="202"/>
      <c r="T136" s="485" t="s">
        <v>217</v>
      </c>
      <c r="U136" s="319"/>
    </row>
    <row r="137" spans="1:21" ht="12.75">
      <c r="A137" s="275" t="s">
        <v>75</v>
      </c>
      <c r="B137" s="221"/>
      <c r="C137" s="221">
        <v>722000</v>
      </c>
      <c r="D137" s="276"/>
      <c r="E137" s="277" t="s">
        <v>139</v>
      </c>
      <c r="F137" s="277"/>
      <c r="G137" s="277"/>
      <c r="H137" s="277"/>
      <c r="I137" s="277"/>
      <c r="J137" s="277"/>
      <c r="K137" s="277"/>
      <c r="L137" s="227">
        <f>SUM(L139:M167)</f>
        <v>1224700</v>
      </c>
      <c r="M137" s="227"/>
      <c r="N137" s="227">
        <f>SUM(N139:N167)</f>
        <v>1022943</v>
      </c>
      <c r="O137" s="227"/>
      <c r="P137" s="227">
        <f>SUM(P139:Q167)</f>
        <v>0</v>
      </c>
      <c r="Q137" s="227"/>
      <c r="R137" s="227">
        <f>SUM(R139:S167)</f>
        <v>1224700</v>
      </c>
      <c r="S137" s="227"/>
      <c r="T137" s="309">
        <f>R137/L137</f>
        <v>1</v>
      </c>
      <c r="U137" s="309"/>
    </row>
    <row r="138" spans="1:21" ht="12.75">
      <c r="A138" s="275"/>
      <c r="B138" s="221"/>
      <c r="C138" s="221"/>
      <c r="D138" s="276"/>
      <c r="E138" s="277"/>
      <c r="F138" s="277"/>
      <c r="G138" s="277"/>
      <c r="H138" s="277"/>
      <c r="I138" s="277"/>
      <c r="J138" s="277"/>
      <c r="K138" s="277"/>
      <c r="L138" s="227"/>
      <c r="M138" s="227"/>
      <c r="N138" s="227"/>
      <c r="O138" s="227"/>
      <c r="P138" s="227"/>
      <c r="Q138" s="227"/>
      <c r="R138" s="227"/>
      <c r="S138" s="227"/>
      <c r="T138" s="309"/>
      <c r="U138" s="309"/>
    </row>
    <row r="139" spans="1:21" ht="12.75">
      <c r="A139" s="27" t="s">
        <v>78</v>
      </c>
      <c r="B139" s="28"/>
      <c r="C139" s="28"/>
      <c r="D139" s="32">
        <v>722131</v>
      </c>
      <c r="E139" s="268" t="s">
        <v>140</v>
      </c>
      <c r="F139" s="268"/>
      <c r="G139" s="268"/>
      <c r="H139" s="268"/>
      <c r="I139" s="268"/>
      <c r="J139" s="268"/>
      <c r="K139" s="268"/>
      <c r="L139" s="181">
        <v>60000</v>
      </c>
      <c r="M139" s="181"/>
      <c r="N139" s="181">
        <v>52677</v>
      </c>
      <c r="O139" s="181"/>
      <c r="P139" s="181">
        <f aca="true" t="shared" si="2" ref="P139:P154">R139-L139</f>
        <v>0</v>
      </c>
      <c r="Q139" s="181"/>
      <c r="R139" s="181">
        <v>60000</v>
      </c>
      <c r="S139" s="181"/>
      <c r="T139" s="231">
        <f aca="true" t="shared" si="3" ref="T139:T154">R139/L139</f>
        <v>1</v>
      </c>
      <c r="U139" s="231"/>
    </row>
    <row r="140" spans="1:21" ht="12.75">
      <c r="A140" s="27" t="s">
        <v>80</v>
      </c>
      <c r="B140" s="28"/>
      <c r="C140" s="28"/>
      <c r="D140" s="32">
        <v>722322</v>
      </c>
      <c r="E140" s="268" t="s">
        <v>141</v>
      </c>
      <c r="F140" s="268"/>
      <c r="G140" s="268"/>
      <c r="H140" s="268"/>
      <c r="I140" s="268"/>
      <c r="J140" s="268"/>
      <c r="K140" s="268"/>
      <c r="L140" s="181">
        <v>91000</v>
      </c>
      <c r="M140" s="181"/>
      <c r="N140" s="181">
        <v>90875</v>
      </c>
      <c r="O140" s="181"/>
      <c r="P140" s="181">
        <f t="shared" si="2"/>
        <v>0</v>
      </c>
      <c r="Q140" s="181"/>
      <c r="R140" s="181">
        <v>91000</v>
      </c>
      <c r="S140" s="181"/>
      <c r="T140" s="231">
        <f t="shared" si="3"/>
        <v>1</v>
      </c>
      <c r="U140" s="231"/>
    </row>
    <row r="141" spans="1:21" ht="12.75">
      <c r="A141" s="27" t="s">
        <v>157</v>
      </c>
      <c r="B141" s="28"/>
      <c r="C141" s="28"/>
      <c r="D141" s="32">
        <v>722329</v>
      </c>
      <c r="E141" s="273" t="s">
        <v>142</v>
      </c>
      <c r="F141" s="273"/>
      <c r="G141" s="273"/>
      <c r="H141" s="273"/>
      <c r="I141" s="273"/>
      <c r="J141" s="273"/>
      <c r="K141" s="273"/>
      <c r="L141" s="181">
        <v>99000</v>
      </c>
      <c r="M141" s="181"/>
      <c r="N141" s="181">
        <v>86745</v>
      </c>
      <c r="O141" s="181"/>
      <c r="P141" s="181">
        <f t="shared" si="2"/>
        <v>0</v>
      </c>
      <c r="Q141" s="181"/>
      <c r="R141" s="181">
        <v>99000</v>
      </c>
      <c r="S141" s="181"/>
      <c r="T141" s="231">
        <f t="shared" si="3"/>
        <v>1</v>
      </c>
      <c r="U141" s="231"/>
    </row>
    <row r="142" spans="1:21" ht="12.75">
      <c r="A142" s="27" t="s">
        <v>158</v>
      </c>
      <c r="B142" s="28"/>
      <c r="C142" s="28"/>
      <c r="D142" s="32">
        <v>722431</v>
      </c>
      <c r="E142" s="268" t="s">
        <v>143</v>
      </c>
      <c r="F142" s="268"/>
      <c r="G142" s="268"/>
      <c r="H142" s="268"/>
      <c r="I142" s="268"/>
      <c r="J142" s="268"/>
      <c r="K142" s="268"/>
      <c r="L142" s="181">
        <v>0</v>
      </c>
      <c r="M142" s="181"/>
      <c r="N142" s="181">
        <v>0</v>
      </c>
      <c r="O142" s="181"/>
      <c r="P142" s="181">
        <f t="shared" si="2"/>
        <v>0</v>
      </c>
      <c r="Q142" s="181"/>
      <c r="R142" s="181">
        <v>0</v>
      </c>
      <c r="S142" s="181"/>
      <c r="T142" s="250" t="s">
        <v>217</v>
      </c>
      <c r="U142" s="231"/>
    </row>
    <row r="143" spans="1:21" ht="12.75">
      <c r="A143" s="27" t="s">
        <v>159</v>
      </c>
      <c r="B143" s="28"/>
      <c r="C143" s="28"/>
      <c r="D143" s="32">
        <v>722432</v>
      </c>
      <c r="E143" s="268" t="s">
        <v>144</v>
      </c>
      <c r="F143" s="268"/>
      <c r="G143" s="268"/>
      <c r="H143" s="268"/>
      <c r="I143" s="268"/>
      <c r="J143" s="268"/>
      <c r="K143" s="268"/>
      <c r="L143" s="181">
        <v>10000</v>
      </c>
      <c r="M143" s="181"/>
      <c r="N143" s="181">
        <v>8791</v>
      </c>
      <c r="O143" s="181"/>
      <c r="P143" s="181">
        <f t="shared" si="2"/>
        <v>0</v>
      </c>
      <c r="Q143" s="181"/>
      <c r="R143" s="181">
        <v>10000</v>
      </c>
      <c r="S143" s="181"/>
      <c r="T143" s="231">
        <f t="shared" si="3"/>
        <v>1</v>
      </c>
      <c r="U143" s="231"/>
    </row>
    <row r="144" spans="1:21" ht="12.75">
      <c r="A144" s="27" t="s">
        <v>160</v>
      </c>
      <c r="B144" s="28"/>
      <c r="C144" s="28"/>
      <c r="D144" s="32">
        <v>722434</v>
      </c>
      <c r="E144" s="268" t="s">
        <v>145</v>
      </c>
      <c r="F144" s="268"/>
      <c r="G144" s="268"/>
      <c r="H144" s="268"/>
      <c r="I144" s="268"/>
      <c r="J144" s="268"/>
      <c r="K144" s="268"/>
      <c r="L144" s="181">
        <v>200000</v>
      </c>
      <c r="M144" s="181"/>
      <c r="N144" s="181">
        <v>173596</v>
      </c>
      <c r="O144" s="181"/>
      <c r="P144" s="181">
        <f t="shared" si="2"/>
        <v>0</v>
      </c>
      <c r="Q144" s="181"/>
      <c r="R144" s="181">
        <v>200000</v>
      </c>
      <c r="S144" s="181"/>
      <c r="T144" s="251">
        <f t="shared" si="3"/>
        <v>1</v>
      </c>
      <c r="U144" s="231"/>
    </row>
    <row r="145" spans="1:21" ht="12.75">
      <c r="A145" s="27" t="s">
        <v>161</v>
      </c>
      <c r="B145" s="28"/>
      <c r="C145" s="28"/>
      <c r="D145" s="32">
        <v>722435</v>
      </c>
      <c r="E145" s="268" t="s">
        <v>146</v>
      </c>
      <c r="F145" s="268"/>
      <c r="G145" s="268"/>
      <c r="H145" s="268"/>
      <c r="I145" s="268"/>
      <c r="J145" s="268"/>
      <c r="K145" s="268"/>
      <c r="L145" s="181">
        <v>19000</v>
      </c>
      <c r="M145" s="181"/>
      <c r="N145" s="181">
        <v>16053</v>
      </c>
      <c r="O145" s="181"/>
      <c r="P145" s="181">
        <f t="shared" si="2"/>
        <v>0</v>
      </c>
      <c r="Q145" s="181"/>
      <c r="R145" s="181">
        <v>19000</v>
      </c>
      <c r="S145" s="181"/>
      <c r="T145" s="231">
        <f t="shared" si="3"/>
        <v>1</v>
      </c>
      <c r="U145" s="231"/>
    </row>
    <row r="146" spans="1:21" ht="12.75">
      <c r="A146" s="27" t="s">
        <v>162</v>
      </c>
      <c r="B146" s="28"/>
      <c r="C146" s="28"/>
      <c r="D146" s="32">
        <v>722515</v>
      </c>
      <c r="E146" s="268" t="s">
        <v>147</v>
      </c>
      <c r="F146" s="268"/>
      <c r="G146" s="268"/>
      <c r="H146" s="268"/>
      <c r="I146" s="268"/>
      <c r="J146" s="268"/>
      <c r="K146" s="268"/>
      <c r="L146" s="181">
        <v>5000</v>
      </c>
      <c r="M146" s="181"/>
      <c r="N146" s="181">
        <v>4363</v>
      </c>
      <c r="O146" s="181"/>
      <c r="P146" s="181">
        <f t="shared" si="2"/>
        <v>0</v>
      </c>
      <c r="Q146" s="181"/>
      <c r="R146" s="181">
        <v>5000</v>
      </c>
      <c r="S146" s="181"/>
      <c r="T146" s="231">
        <f t="shared" si="3"/>
        <v>1</v>
      </c>
      <c r="U146" s="231"/>
    </row>
    <row r="147" spans="1:21" ht="12.75">
      <c r="A147" s="27" t="s">
        <v>163</v>
      </c>
      <c r="B147" s="28"/>
      <c r="C147" s="28"/>
      <c r="D147" s="32">
        <v>722516</v>
      </c>
      <c r="E147" s="273" t="s">
        <v>148</v>
      </c>
      <c r="F147" s="273"/>
      <c r="G147" s="273"/>
      <c r="H147" s="273"/>
      <c r="I147" s="273"/>
      <c r="J147" s="273"/>
      <c r="K147" s="273"/>
      <c r="L147" s="181">
        <v>18000</v>
      </c>
      <c r="M147" s="181"/>
      <c r="N147" s="181">
        <v>15056</v>
      </c>
      <c r="O147" s="181"/>
      <c r="P147" s="181">
        <f t="shared" si="2"/>
        <v>0</v>
      </c>
      <c r="Q147" s="181"/>
      <c r="R147" s="181">
        <v>18000</v>
      </c>
      <c r="S147" s="181"/>
      <c r="T147" s="231">
        <f t="shared" si="3"/>
        <v>1</v>
      </c>
      <c r="U147" s="231"/>
    </row>
    <row r="148" spans="1:21" ht="12.75">
      <c r="A148" s="27" t="s">
        <v>164</v>
      </c>
      <c r="B148" s="28"/>
      <c r="C148" s="28"/>
      <c r="D148" s="32">
        <v>722531</v>
      </c>
      <c r="E148" s="268" t="s">
        <v>149</v>
      </c>
      <c r="F148" s="268"/>
      <c r="G148" s="268"/>
      <c r="H148" s="268"/>
      <c r="I148" s="268"/>
      <c r="J148" s="268"/>
      <c r="K148" s="268"/>
      <c r="L148" s="181">
        <v>9600</v>
      </c>
      <c r="M148" s="181"/>
      <c r="N148" s="181">
        <v>8003</v>
      </c>
      <c r="O148" s="181"/>
      <c r="P148" s="181">
        <f t="shared" si="2"/>
        <v>0</v>
      </c>
      <c r="Q148" s="181"/>
      <c r="R148" s="181">
        <v>9600</v>
      </c>
      <c r="S148" s="181"/>
      <c r="T148" s="231">
        <f t="shared" si="3"/>
        <v>1</v>
      </c>
      <c r="U148" s="231"/>
    </row>
    <row r="149" spans="1:21" ht="12.75">
      <c r="A149" s="27" t="s">
        <v>165</v>
      </c>
      <c r="B149" s="28"/>
      <c r="C149" s="28"/>
      <c r="D149" s="32">
        <v>722532</v>
      </c>
      <c r="E149" s="268" t="s">
        <v>150</v>
      </c>
      <c r="F149" s="268"/>
      <c r="G149" s="268"/>
      <c r="H149" s="268"/>
      <c r="I149" s="268"/>
      <c r="J149" s="268"/>
      <c r="K149" s="268"/>
      <c r="L149" s="181">
        <v>34000</v>
      </c>
      <c r="M149" s="181"/>
      <c r="N149" s="181">
        <v>28047</v>
      </c>
      <c r="O149" s="181"/>
      <c r="P149" s="181">
        <f t="shared" si="2"/>
        <v>0</v>
      </c>
      <c r="Q149" s="181"/>
      <c r="R149" s="181">
        <v>34000</v>
      </c>
      <c r="S149" s="181"/>
      <c r="T149" s="231">
        <f t="shared" si="3"/>
        <v>1</v>
      </c>
      <c r="U149" s="231"/>
    </row>
    <row r="150" spans="1:21" ht="12.75">
      <c r="A150" s="27" t="s">
        <v>166</v>
      </c>
      <c r="B150" s="28"/>
      <c r="C150" s="28"/>
      <c r="D150" s="32">
        <v>722538</v>
      </c>
      <c r="E150" s="268" t="s">
        <v>151</v>
      </c>
      <c r="F150" s="268"/>
      <c r="G150" s="268"/>
      <c r="H150" s="268"/>
      <c r="I150" s="268"/>
      <c r="J150" s="268"/>
      <c r="K150" s="268"/>
      <c r="L150" s="181">
        <v>0</v>
      </c>
      <c r="M150" s="181"/>
      <c r="N150" s="181">
        <v>0</v>
      </c>
      <c r="O150" s="181"/>
      <c r="P150" s="181">
        <f>R150-L150</f>
        <v>0</v>
      </c>
      <c r="Q150" s="181"/>
      <c r="R150" s="181">
        <v>0</v>
      </c>
      <c r="S150" s="181"/>
      <c r="T150" s="250" t="s">
        <v>217</v>
      </c>
      <c r="U150" s="231"/>
    </row>
    <row r="151" spans="1:21" ht="12.75">
      <c r="A151" s="27" t="s">
        <v>167</v>
      </c>
      <c r="B151" s="28"/>
      <c r="C151" s="28"/>
      <c r="D151" s="32">
        <v>722546</v>
      </c>
      <c r="E151" s="279" t="s">
        <v>402</v>
      </c>
      <c r="F151" s="280"/>
      <c r="G151" s="280"/>
      <c r="H151" s="280"/>
      <c r="I151" s="280"/>
      <c r="J151" s="280"/>
      <c r="K151" s="281"/>
      <c r="L151" s="154">
        <v>0</v>
      </c>
      <c r="M151" s="155"/>
      <c r="N151" s="154">
        <v>0</v>
      </c>
      <c r="O151" s="155"/>
      <c r="P151" s="181">
        <f>R151-L151</f>
        <v>0</v>
      </c>
      <c r="Q151" s="181"/>
      <c r="R151" s="154">
        <v>0</v>
      </c>
      <c r="S151" s="155"/>
      <c r="T151" s="158" t="s">
        <v>217</v>
      </c>
      <c r="U151" s="254"/>
    </row>
    <row r="152" spans="1:21" ht="12.75">
      <c r="A152" s="27" t="s">
        <v>168</v>
      </c>
      <c r="B152" s="28"/>
      <c r="C152" s="28"/>
      <c r="D152" s="32">
        <v>722546</v>
      </c>
      <c r="E152" s="273" t="s">
        <v>363</v>
      </c>
      <c r="F152" s="268"/>
      <c r="G152" s="268"/>
      <c r="H152" s="268"/>
      <c r="I152" s="268"/>
      <c r="J152" s="268"/>
      <c r="K152" s="268"/>
      <c r="L152" s="181">
        <v>268000</v>
      </c>
      <c r="M152" s="181"/>
      <c r="N152" s="181">
        <v>172164</v>
      </c>
      <c r="O152" s="181"/>
      <c r="P152" s="181">
        <f t="shared" si="2"/>
        <v>0</v>
      </c>
      <c r="Q152" s="181"/>
      <c r="R152" s="181">
        <v>268000</v>
      </c>
      <c r="S152" s="181"/>
      <c r="T152" s="231">
        <f t="shared" si="3"/>
        <v>1</v>
      </c>
      <c r="U152" s="231"/>
    </row>
    <row r="153" spans="1:21" ht="12.75">
      <c r="A153" s="33" t="s">
        <v>169</v>
      </c>
      <c r="B153" s="28"/>
      <c r="C153" s="28"/>
      <c r="D153" s="32">
        <v>722546</v>
      </c>
      <c r="E153" s="175" t="s">
        <v>362</v>
      </c>
      <c r="F153" s="280"/>
      <c r="G153" s="280"/>
      <c r="H153" s="280"/>
      <c r="I153" s="280"/>
      <c r="J153" s="280"/>
      <c r="K153" s="281"/>
      <c r="L153" s="154">
        <v>385000</v>
      </c>
      <c r="M153" s="155"/>
      <c r="N153" s="154">
        <v>345000</v>
      </c>
      <c r="O153" s="155"/>
      <c r="P153" s="154">
        <f t="shared" si="2"/>
        <v>0</v>
      </c>
      <c r="Q153" s="155"/>
      <c r="R153" s="154">
        <v>385000</v>
      </c>
      <c r="S153" s="155"/>
      <c r="T153" s="462">
        <f t="shared" si="3"/>
        <v>1</v>
      </c>
      <c r="U153" s="463"/>
    </row>
    <row r="154" spans="1:21" ht="12.75">
      <c r="A154" s="274" t="s">
        <v>170</v>
      </c>
      <c r="B154" s="220"/>
      <c r="C154" s="220"/>
      <c r="D154" s="222">
        <v>722581</v>
      </c>
      <c r="E154" s="269" t="s">
        <v>152</v>
      </c>
      <c r="F154" s="269"/>
      <c r="G154" s="269"/>
      <c r="H154" s="269"/>
      <c r="I154" s="269"/>
      <c r="J154" s="269"/>
      <c r="K154" s="269"/>
      <c r="L154" s="214">
        <v>19500</v>
      </c>
      <c r="M154" s="214"/>
      <c r="N154" s="214">
        <v>16365</v>
      </c>
      <c r="O154" s="214"/>
      <c r="P154" s="214">
        <f t="shared" si="2"/>
        <v>0</v>
      </c>
      <c r="Q154" s="214"/>
      <c r="R154" s="214">
        <v>19500</v>
      </c>
      <c r="S154" s="214"/>
      <c r="T154" s="232">
        <f t="shared" si="3"/>
        <v>1</v>
      </c>
      <c r="U154" s="232"/>
    </row>
    <row r="155" spans="1:21" ht="12.75">
      <c r="A155" s="220"/>
      <c r="B155" s="220"/>
      <c r="C155" s="220"/>
      <c r="D155" s="222"/>
      <c r="E155" s="269"/>
      <c r="F155" s="269"/>
      <c r="G155" s="269"/>
      <c r="H155" s="269"/>
      <c r="I155" s="269"/>
      <c r="J155" s="269"/>
      <c r="K155" s="269"/>
      <c r="L155" s="214"/>
      <c r="M155" s="214"/>
      <c r="N155" s="214"/>
      <c r="O155" s="214"/>
      <c r="P155" s="214"/>
      <c r="Q155" s="214"/>
      <c r="R155" s="214"/>
      <c r="S155" s="214"/>
      <c r="T155" s="232"/>
      <c r="U155" s="232"/>
    </row>
    <row r="156" spans="1:21" ht="12.75">
      <c r="A156" s="274" t="s">
        <v>171</v>
      </c>
      <c r="B156" s="220"/>
      <c r="C156" s="220"/>
      <c r="D156" s="222">
        <v>722582</v>
      </c>
      <c r="E156" s="330" t="s">
        <v>153</v>
      </c>
      <c r="F156" s="330"/>
      <c r="G156" s="330"/>
      <c r="H156" s="330"/>
      <c r="I156" s="330"/>
      <c r="J156" s="330"/>
      <c r="K156" s="330"/>
      <c r="L156" s="214">
        <v>1200</v>
      </c>
      <c r="M156" s="214"/>
      <c r="N156" s="214">
        <v>1027</v>
      </c>
      <c r="O156" s="214"/>
      <c r="P156" s="214">
        <f>R156-L156</f>
        <v>0</v>
      </c>
      <c r="Q156" s="214"/>
      <c r="R156" s="214">
        <v>1200</v>
      </c>
      <c r="S156" s="214"/>
      <c r="T156" s="232">
        <f>R156/L156</f>
        <v>1</v>
      </c>
      <c r="U156" s="232"/>
    </row>
    <row r="157" spans="1:21" ht="12.75">
      <c r="A157" s="220"/>
      <c r="B157" s="220"/>
      <c r="C157" s="220"/>
      <c r="D157" s="222"/>
      <c r="E157" s="330"/>
      <c r="F157" s="330"/>
      <c r="G157" s="330"/>
      <c r="H157" s="330"/>
      <c r="I157" s="330"/>
      <c r="J157" s="330"/>
      <c r="K157" s="330"/>
      <c r="L157" s="214"/>
      <c r="M157" s="214"/>
      <c r="N157" s="214"/>
      <c r="O157" s="214"/>
      <c r="P157" s="214"/>
      <c r="Q157" s="214"/>
      <c r="R157" s="214"/>
      <c r="S157" s="214"/>
      <c r="T157" s="232"/>
      <c r="U157" s="232"/>
    </row>
    <row r="158" spans="1:21" ht="12.75">
      <c r="A158" s="220"/>
      <c r="B158" s="220"/>
      <c r="C158" s="220"/>
      <c r="D158" s="222"/>
      <c r="E158" s="330"/>
      <c r="F158" s="330"/>
      <c r="G158" s="330"/>
      <c r="H158" s="330"/>
      <c r="I158" s="330"/>
      <c r="J158" s="330"/>
      <c r="K158" s="330"/>
      <c r="L158" s="214"/>
      <c r="M158" s="214"/>
      <c r="N158" s="214"/>
      <c r="O158" s="214"/>
      <c r="P158" s="214"/>
      <c r="Q158" s="214"/>
      <c r="R158" s="214"/>
      <c r="S158" s="214"/>
      <c r="T158" s="232"/>
      <c r="U158" s="232"/>
    </row>
    <row r="159" spans="1:21" ht="12.75">
      <c r="A159" s="274" t="s">
        <v>172</v>
      </c>
      <c r="B159" s="220"/>
      <c r="C159" s="220"/>
      <c r="D159" s="222">
        <v>722583</v>
      </c>
      <c r="E159" s="269" t="s">
        <v>154</v>
      </c>
      <c r="F159" s="269"/>
      <c r="G159" s="269"/>
      <c r="H159" s="269"/>
      <c r="I159" s="269"/>
      <c r="J159" s="269"/>
      <c r="K159" s="269"/>
      <c r="L159" s="214">
        <v>1200</v>
      </c>
      <c r="M159" s="214"/>
      <c r="N159" s="214">
        <v>144</v>
      </c>
      <c r="O159" s="214"/>
      <c r="P159" s="214">
        <f>R159-L159</f>
        <v>0</v>
      </c>
      <c r="Q159" s="214"/>
      <c r="R159" s="214">
        <v>1200</v>
      </c>
      <c r="S159" s="214"/>
      <c r="T159" s="232">
        <f>R159/L159</f>
        <v>1</v>
      </c>
      <c r="U159" s="232"/>
    </row>
    <row r="160" spans="1:21" ht="12.75">
      <c r="A160" s="220"/>
      <c r="B160" s="220"/>
      <c r="C160" s="220"/>
      <c r="D160" s="222"/>
      <c r="E160" s="269"/>
      <c r="F160" s="269"/>
      <c r="G160" s="269"/>
      <c r="H160" s="269"/>
      <c r="I160" s="269"/>
      <c r="J160" s="269"/>
      <c r="K160" s="269"/>
      <c r="L160" s="214"/>
      <c r="M160" s="214"/>
      <c r="N160" s="214"/>
      <c r="O160" s="214"/>
      <c r="P160" s="214"/>
      <c r="Q160" s="214"/>
      <c r="R160" s="214"/>
      <c r="S160" s="214"/>
      <c r="T160" s="232"/>
      <c r="U160" s="232"/>
    </row>
    <row r="161" spans="1:21" ht="12.75">
      <c r="A161" s="274" t="s">
        <v>174</v>
      </c>
      <c r="B161" s="220"/>
      <c r="C161" s="220"/>
      <c r="D161" s="222">
        <v>722584</v>
      </c>
      <c r="E161" s="269" t="s">
        <v>155</v>
      </c>
      <c r="F161" s="269"/>
      <c r="G161" s="269"/>
      <c r="H161" s="269"/>
      <c r="I161" s="269"/>
      <c r="J161" s="269"/>
      <c r="K161" s="269"/>
      <c r="L161" s="214">
        <v>200</v>
      </c>
      <c r="M161" s="214"/>
      <c r="N161" s="214">
        <v>107</v>
      </c>
      <c r="O161" s="214"/>
      <c r="P161" s="214">
        <f>R161-L161</f>
        <v>0</v>
      </c>
      <c r="Q161" s="214"/>
      <c r="R161" s="214">
        <v>200</v>
      </c>
      <c r="S161" s="214"/>
      <c r="T161" s="232">
        <f>R161/L161</f>
        <v>1</v>
      </c>
      <c r="U161" s="232"/>
    </row>
    <row r="162" spans="1:24" ht="12.75">
      <c r="A162" s="220"/>
      <c r="B162" s="220"/>
      <c r="C162" s="220"/>
      <c r="D162" s="222"/>
      <c r="E162" s="269"/>
      <c r="F162" s="269"/>
      <c r="G162" s="269"/>
      <c r="H162" s="269"/>
      <c r="I162" s="269"/>
      <c r="J162" s="269"/>
      <c r="K162" s="269"/>
      <c r="L162" s="214"/>
      <c r="M162" s="214"/>
      <c r="N162" s="214"/>
      <c r="O162" s="214"/>
      <c r="P162" s="214"/>
      <c r="Q162" s="214"/>
      <c r="R162" s="214"/>
      <c r="S162" s="214"/>
      <c r="T162" s="232"/>
      <c r="U162" s="232"/>
      <c r="X162" t="s">
        <v>4</v>
      </c>
    </row>
    <row r="163" spans="1:21" ht="12.75">
      <c r="A163" s="33" t="s">
        <v>349</v>
      </c>
      <c r="B163" s="28"/>
      <c r="C163" s="28"/>
      <c r="D163" s="32">
        <v>722599</v>
      </c>
      <c r="E163" s="268" t="s">
        <v>173</v>
      </c>
      <c r="F163" s="268"/>
      <c r="G163" s="268"/>
      <c r="H163" s="268"/>
      <c r="I163" s="268"/>
      <c r="J163" s="268"/>
      <c r="K163" s="268"/>
      <c r="L163" s="181">
        <v>0</v>
      </c>
      <c r="M163" s="181"/>
      <c r="N163" s="181">
        <v>0</v>
      </c>
      <c r="O163" s="181"/>
      <c r="P163" s="181">
        <f>R163-L163</f>
        <v>0</v>
      </c>
      <c r="Q163" s="181"/>
      <c r="R163" s="181">
        <v>0</v>
      </c>
      <c r="S163" s="181"/>
      <c r="T163" s="250" t="s">
        <v>217</v>
      </c>
      <c r="U163" s="231"/>
    </row>
    <row r="164" spans="1:21" ht="12.75">
      <c r="A164" s="33" t="s">
        <v>364</v>
      </c>
      <c r="B164" s="28"/>
      <c r="C164" s="28"/>
      <c r="D164" s="32">
        <v>722631</v>
      </c>
      <c r="E164" s="268" t="s">
        <v>156</v>
      </c>
      <c r="F164" s="268"/>
      <c r="G164" s="268"/>
      <c r="H164" s="268"/>
      <c r="I164" s="268"/>
      <c r="J164" s="268"/>
      <c r="K164" s="268"/>
      <c r="L164" s="181">
        <v>4000</v>
      </c>
      <c r="M164" s="181"/>
      <c r="N164" s="181">
        <v>3930</v>
      </c>
      <c r="O164" s="181"/>
      <c r="P164" s="181">
        <f>R164-L164</f>
        <v>0</v>
      </c>
      <c r="Q164" s="181"/>
      <c r="R164" s="181">
        <v>4000</v>
      </c>
      <c r="S164" s="181"/>
      <c r="T164" s="231">
        <f>R164/L164</f>
        <v>1</v>
      </c>
      <c r="U164" s="231"/>
    </row>
    <row r="165" spans="1:21" ht="12.75">
      <c r="A165" s="233" t="s">
        <v>365</v>
      </c>
      <c r="B165" s="392"/>
      <c r="C165" s="392"/>
      <c r="D165" s="239">
        <v>722732</v>
      </c>
      <c r="E165" s="385" t="s">
        <v>350</v>
      </c>
      <c r="F165" s="386"/>
      <c r="G165" s="386"/>
      <c r="H165" s="386"/>
      <c r="I165" s="386"/>
      <c r="J165" s="386"/>
      <c r="K165" s="387"/>
      <c r="L165" s="182">
        <v>0</v>
      </c>
      <c r="M165" s="183"/>
      <c r="N165" s="182">
        <v>0</v>
      </c>
      <c r="O165" s="183"/>
      <c r="P165" s="182">
        <f>R165-L165</f>
        <v>0</v>
      </c>
      <c r="Q165" s="183"/>
      <c r="R165" s="182">
        <v>0</v>
      </c>
      <c r="S165" s="183"/>
      <c r="T165" s="315">
        <v>0</v>
      </c>
      <c r="U165" s="316"/>
    </row>
    <row r="166" spans="1:21" ht="12.75">
      <c r="A166" s="393"/>
      <c r="B166" s="393"/>
      <c r="C166" s="393"/>
      <c r="D166" s="240"/>
      <c r="E166" s="388"/>
      <c r="F166" s="389"/>
      <c r="G166" s="389"/>
      <c r="H166" s="389"/>
      <c r="I166" s="389"/>
      <c r="J166" s="389"/>
      <c r="K166" s="390"/>
      <c r="L166" s="184"/>
      <c r="M166" s="185"/>
      <c r="N166" s="184"/>
      <c r="O166" s="185"/>
      <c r="P166" s="184"/>
      <c r="Q166" s="185"/>
      <c r="R166" s="184"/>
      <c r="S166" s="185"/>
      <c r="T166" s="317"/>
      <c r="U166" s="318"/>
    </row>
    <row r="167" spans="1:21" ht="12.75">
      <c r="A167" s="50" t="s">
        <v>411</v>
      </c>
      <c r="B167" s="49"/>
      <c r="C167" s="49"/>
      <c r="D167" s="88">
        <v>722791</v>
      </c>
      <c r="E167" s="466" t="s">
        <v>361</v>
      </c>
      <c r="F167" s="199"/>
      <c r="G167" s="199"/>
      <c r="H167" s="199"/>
      <c r="I167" s="199"/>
      <c r="J167" s="199"/>
      <c r="K167" s="200"/>
      <c r="L167" s="201">
        <v>0</v>
      </c>
      <c r="M167" s="202"/>
      <c r="N167" s="201">
        <v>0</v>
      </c>
      <c r="O167" s="202"/>
      <c r="P167" s="201">
        <f>R167-L167</f>
        <v>0</v>
      </c>
      <c r="Q167" s="202"/>
      <c r="R167" s="201">
        <v>0</v>
      </c>
      <c r="S167" s="202"/>
      <c r="T167" s="210" t="s">
        <v>217</v>
      </c>
      <c r="U167" s="319"/>
    </row>
    <row r="168" spans="1:21" ht="12.75">
      <c r="A168" s="80"/>
      <c r="B168" s="81"/>
      <c r="C168" s="81"/>
      <c r="D168" s="104"/>
      <c r="E168" s="105"/>
      <c r="F168" s="105"/>
      <c r="G168" s="105"/>
      <c r="H168" s="105"/>
      <c r="I168" s="105"/>
      <c r="J168" s="105"/>
      <c r="K168" s="105"/>
      <c r="L168" s="106"/>
      <c r="M168" s="106"/>
      <c r="N168" s="106"/>
      <c r="O168" s="106"/>
      <c r="P168" s="106"/>
      <c r="Q168" s="106"/>
      <c r="R168" s="106"/>
      <c r="S168" s="106"/>
      <c r="T168" s="86"/>
      <c r="U168" s="107"/>
    </row>
    <row r="169" spans="1:21" ht="12.75">
      <c r="A169" s="8"/>
      <c r="B169" s="6"/>
      <c r="C169" s="6"/>
      <c r="D169" s="93"/>
      <c r="E169" s="12"/>
      <c r="F169" s="12"/>
      <c r="G169" s="12"/>
      <c r="H169" s="12"/>
      <c r="I169" s="12"/>
      <c r="J169" s="12"/>
      <c r="K169" s="17" t="s">
        <v>48</v>
      </c>
      <c r="L169" s="15"/>
      <c r="M169" s="15"/>
      <c r="N169" s="15"/>
      <c r="O169" s="15"/>
      <c r="P169" s="15"/>
      <c r="Q169" s="15"/>
      <c r="R169" s="15"/>
      <c r="S169" s="15"/>
      <c r="T169" s="11"/>
      <c r="U169" s="11"/>
    </row>
    <row r="170" spans="1:21" ht="12.75" customHeight="1">
      <c r="A170" s="331" t="s">
        <v>52</v>
      </c>
      <c r="B170" s="249" t="s">
        <v>53</v>
      </c>
      <c r="C170" s="249" t="s">
        <v>54</v>
      </c>
      <c r="D170" s="332" t="s">
        <v>55</v>
      </c>
      <c r="E170" s="331" t="s">
        <v>56</v>
      </c>
      <c r="F170" s="331"/>
      <c r="G170" s="331"/>
      <c r="H170" s="331"/>
      <c r="I170" s="331"/>
      <c r="J170" s="331"/>
      <c r="K170" s="331"/>
      <c r="L170" s="249" t="s">
        <v>398</v>
      </c>
      <c r="M170" s="249"/>
      <c r="N170" s="249" t="s">
        <v>414</v>
      </c>
      <c r="O170" s="249"/>
      <c r="P170" s="341" t="s">
        <v>64</v>
      </c>
      <c r="Q170" s="341"/>
      <c r="R170" s="249" t="s">
        <v>399</v>
      </c>
      <c r="S170" s="249"/>
      <c r="T170" s="249" t="s">
        <v>347</v>
      </c>
      <c r="U170" s="249"/>
    </row>
    <row r="171" spans="1:21" ht="12.75">
      <c r="A171" s="331"/>
      <c r="B171" s="249"/>
      <c r="C171" s="249"/>
      <c r="D171" s="333"/>
      <c r="E171" s="331"/>
      <c r="F171" s="331"/>
      <c r="G171" s="331"/>
      <c r="H171" s="331"/>
      <c r="I171" s="331"/>
      <c r="J171" s="331"/>
      <c r="K171" s="331"/>
      <c r="L171" s="249"/>
      <c r="M171" s="249"/>
      <c r="N171" s="249"/>
      <c r="O171" s="249"/>
      <c r="P171" s="341"/>
      <c r="Q171" s="341"/>
      <c r="R171" s="249"/>
      <c r="S171" s="249"/>
      <c r="T171" s="249"/>
      <c r="U171" s="249"/>
    </row>
    <row r="172" spans="1:21" ht="12.75">
      <c r="A172" s="331"/>
      <c r="B172" s="249"/>
      <c r="C172" s="249"/>
      <c r="D172" s="334"/>
      <c r="E172" s="331"/>
      <c r="F172" s="331"/>
      <c r="G172" s="331"/>
      <c r="H172" s="331"/>
      <c r="I172" s="331"/>
      <c r="J172" s="331"/>
      <c r="K172" s="331"/>
      <c r="L172" s="249"/>
      <c r="M172" s="249"/>
      <c r="N172" s="249"/>
      <c r="O172" s="249"/>
      <c r="P172" s="341"/>
      <c r="Q172" s="341"/>
      <c r="R172" s="249"/>
      <c r="S172" s="249"/>
      <c r="T172" s="249"/>
      <c r="U172" s="249"/>
    </row>
    <row r="173" spans="1:21" ht="12.75">
      <c r="A173" s="19" t="s">
        <v>45</v>
      </c>
      <c r="B173" s="19" t="s">
        <v>46</v>
      </c>
      <c r="C173" s="19" t="s">
        <v>47</v>
      </c>
      <c r="D173" s="91" t="s">
        <v>48</v>
      </c>
      <c r="E173" s="195" t="s">
        <v>57</v>
      </c>
      <c r="F173" s="196"/>
      <c r="G173" s="196"/>
      <c r="H173" s="196"/>
      <c r="I173" s="196"/>
      <c r="J173" s="196"/>
      <c r="K173" s="196"/>
      <c r="L173" s="195" t="s">
        <v>58</v>
      </c>
      <c r="M173" s="196"/>
      <c r="N173" s="195" t="s">
        <v>59</v>
      </c>
      <c r="O173" s="196"/>
      <c r="P173" s="195" t="s">
        <v>61</v>
      </c>
      <c r="Q173" s="196"/>
      <c r="R173" s="195" t="s">
        <v>62</v>
      </c>
      <c r="S173" s="196"/>
      <c r="T173" s="195" t="s">
        <v>63</v>
      </c>
      <c r="U173" s="195"/>
    </row>
    <row r="174" spans="1:21" ht="12.75">
      <c r="A174" s="21" t="s">
        <v>81</v>
      </c>
      <c r="B174" s="28"/>
      <c r="C174" s="26">
        <v>723000</v>
      </c>
      <c r="D174" s="32"/>
      <c r="E174" s="146" t="s">
        <v>175</v>
      </c>
      <c r="F174" s="146"/>
      <c r="G174" s="146"/>
      <c r="H174" s="146"/>
      <c r="I174" s="146"/>
      <c r="J174" s="146"/>
      <c r="K174" s="146"/>
      <c r="L174" s="161">
        <f>SUM(L175:M176)</f>
        <v>6000</v>
      </c>
      <c r="M174" s="161"/>
      <c r="N174" s="161">
        <f>SUM(N175:O176)</f>
        <v>5063</v>
      </c>
      <c r="O174" s="161"/>
      <c r="P174" s="161">
        <f>SUM(P175:Q176)</f>
        <v>0</v>
      </c>
      <c r="Q174" s="161"/>
      <c r="R174" s="161">
        <f>SUM(R175:S176)</f>
        <v>6000</v>
      </c>
      <c r="S174" s="161"/>
      <c r="T174" s="266">
        <f>R174/L174</f>
        <v>1</v>
      </c>
      <c r="U174" s="231"/>
    </row>
    <row r="175" spans="1:21" ht="12.75">
      <c r="A175" s="42" t="s">
        <v>84</v>
      </c>
      <c r="B175" s="43"/>
      <c r="C175" s="43"/>
      <c r="D175" s="96">
        <v>723133</v>
      </c>
      <c r="E175" s="391" t="s">
        <v>354</v>
      </c>
      <c r="F175" s="391"/>
      <c r="G175" s="391"/>
      <c r="H175" s="391"/>
      <c r="I175" s="391"/>
      <c r="J175" s="391"/>
      <c r="K175" s="391"/>
      <c r="L175" s="267">
        <v>0</v>
      </c>
      <c r="M175" s="267"/>
      <c r="N175" s="267">
        <v>0</v>
      </c>
      <c r="O175" s="267"/>
      <c r="P175" s="267">
        <f>R175-L175</f>
        <v>0</v>
      </c>
      <c r="Q175" s="267"/>
      <c r="R175" s="267">
        <v>0</v>
      </c>
      <c r="S175" s="267"/>
      <c r="T175" s="314" t="s">
        <v>217</v>
      </c>
      <c r="U175" s="297"/>
    </row>
    <row r="176" spans="1:21" ht="12.75">
      <c r="A176" s="27" t="s">
        <v>90</v>
      </c>
      <c r="B176" s="28"/>
      <c r="C176" s="44"/>
      <c r="D176" s="32">
        <v>723139</v>
      </c>
      <c r="E176" s="197" t="s">
        <v>176</v>
      </c>
      <c r="F176" s="197"/>
      <c r="G176" s="197"/>
      <c r="H176" s="197"/>
      <c r="I176" s="197"/>
      <c r="J176" s="197"/>
      <c r="K176" s="197"/>
      <c r="L176" s="181">
        <v>6000</v>
      </c>
      <c r="M176" s="181"/>
      <c r="N176" s="181">
        <v>5063</v>
      </c>
      <c r="O176" s="181"/>
      <c r="P176" s="181">
        <f>R176-L176</f>
        <v>0</v>
      </c>
      <c r="Q176" s="181"/>
      <c r="R176" s="181">
        <v>6000</v>
      </c>
      <c r="S176" s="181"/>
      <c r="T176" s="266">
        <f>R176/L176</f>
        <v>1</v>
      </c>
      <c r="U176" s="231"/>
    </row>
    <row r="177" spans="1:21" ht="12.75">
      <c r="A177" s="22" t="s">
        <v>177</v>
      </c>
      <c r="B177" s="23">
        <v>730000</v>
      </c>
      <c r="C177" s="31"/>
      <c r="D177" s="95"/>
      <c r="E177" s="193" t="s">
        <v>178</v>
      </c>
      <c r="F177" s="193"/>
      <c r="G177" s="193"/>
      <c r="H177" s="193"/>
      <c r="I177" s="193"/>
      <c r="J177" s="193"/>
      <c r="K177" s="193"/>
      <c r="L177" s="194">
        <f>SUM(L178,L182,L187)</f>
        <v>919000</v>
      </c>
      <c r="M177" s="194"/>
      <c r="N177" s="194">
        <f>SUM(N178,N182,N187)</f>
        <v>668994</v>
      </c>
      <c r="O177" s="194"/>
      <c r="P177" s="194">
        <f>SUM(P178,P182,P187)</f>
        <v>950000</v>
      </c>
      <c r="Q177" s="194"/>
      <c r="R177" s="194">
        <f>SUM(R178,R182,R187)</f>
        <v>1869000</v>
      </c>
      <c r="S177" s="194"/>
      <c r="T177" s="256">
        <f>R177/L177</f>
        <v>2.0337323177366704</v>
      </c>
      <c r="U177" s="256"/>
    </row>
    <row r="178" spans="1:21" ht="12.75">
      <c r="A178" s="275" t="s">
        <v>67</v>
      </c>
      <c r="B178" s="220"/>
      <c r="C178" s="221">
        <v>731000</v>
      </c>
      <c r="D178" s="222"/>
      <c r="E178" s="226" t="s">
        <v>179</v>
      </c>
      <c r="F178" s="226"/>
      <c r="G178" s="226"/>
      <c r="H178" s="226"/>
      <c r="I178" s="226"/>
      <c r="J178" s="226"/>
      <c r="K178" s="226"/>
      <c r="L178" s="227">
        <f>SUM(L180:M181)</f>
        <v>0</v>
      </c>
      <c r="M178" s="227"/>
      <c r="N178" s="227">
        <f>SUM(N180:O181)</f>
        <v>0</v>
      </c>
      <c r="O178" s="227"/>
      <c r="P178" s="227">
        <f>R178-N178</f>
        <v>0</v>
      </c>
      <c r="Q178" s="227"/>
      <c r="R178" s="227">
        <f>SUM(R180:S181)</f>
        <v>0</v>
      </c>
      <c r="S178" s="227"/>
      <c r="T178" s="229" t="s">
        <v>217</v>
      </c>
      <c r="U178" s="309"/>
    </row>
    <row r="179" spans="1:21" ht="12.75">
      <c r="A179" s="275"/>
      <c r="B179" s="220"/>
      <c r="C179" s="221"/>
      <c r="D179" s="222"/>
      <c r="E179" s="226"/>
      <c r="F179" s="226"/>
      <c r="G179" s="226"/>
      <c r="H179" s="226"/>
      <c r="I179" s="226"/>
      <c r="J179" s="226"/>
      <c r="K179" s="226"/>
      <c r="L179" s="227"/>
      <c r="M179" s="227"/>
      <c r="N179" s="227"/>
      <c r="O179" s="227"/>
      <c r="P179" s="227"/>
      <c r="Q179" s="227"/>
      <c r="R179" s="227"/>
      <c r="S179" s="227"/>
      <c r="T179" s="309"/>
      <c r="U179" s="309"/>
    </row>
    <row r="180" spans="1:21" ht="12.75">
      <c r="A180" s="27" t="s">
        <v>71</v>
      </c>
      <c r="B180" s="28"/>
      <c r="C180" s="28"/>
      <c r="D180" s="32">
        <v>731111</v>
      </c>
      <c r="E180" s="197" t="s">
        <v>180</v>
      </c>
      <c r="F180" s="197"/>
      <c r="G180" s="197"/>
      <c r="H180" s="197"/>
      <c r="I180" s="197"/>
      <c r="J180" s="197"/>
      <c r="K180" s="197"/>
      <c r="L180" s="181">
        <v>0</v>
      </c>
      <c r="M180" s="181"/>
      <c r="N180" s="181">
        <v>0</v>
      </c>
      <c r="O180" s="181"/>
      <c r="P180" s="181">
        <f>R180-L180</f>
        <v>0</v>
      </c>
      <c r="Q180" s="181"/>
      <c r="R180" s="181">
        <v>0</v>
      </c>
      <c r="S180" s="181"/>
      <c r="T180" s="251" t="s">
        <v>217</v>
      </c>
      <c r="U180" s="231"/>
    </row>
    <row r="181" spans="1:21" ht="12.75">
      <c r="A181" s="27" t="s">
        <v>72</v>
      </c>
      <c r="B181" s="28"/>
      <c r="C181" s="28"/>
      <c r="D181" s="32">
        <v>731121</v>
      </c>
      <c r="E181" s="403" t="s">
        <v>181</v>
      </c>
      <c r="F181" s="403"/>
      <c r="G181" s="403"/>
      <c r="H181" s="403"/>
      <c r="I181" s="403"/>
      <c r="J181" s="403"/>
      <c r="K181" s="403"/>
      <c r="L181" s="181">
        <v>0</v>
      </c>
      <c r="M181" s="181"/>
      <c r="N181" s="181">
        <v>0</v>
      </c>
      <c r="O181" s="181"/>
      <c r="P181" s="181">
        <f>R181-L181</f>
        <v>0</v>
      </c>
      <c r="Q181" s="181"/>
      <c r="R181" s="181">
        <v>0</v>
      </c>
      <c r="S181" s="181"/>
      <c r="T181" s="251" t="s">
        <v>217</v>
      </c>
      <c r="U181" s="231"/>
    </row>
    <row r="182" spans="1:21" ht="12.75">
      <c r="A182" s="21" t="s">
        <v>75</v>
      </c>
      <c r="B182" s="25"/>
      <c r="C182" s="26">
        <v>732000</v>
      </c>
      <c r="D182" s="38"/>
      <c r="E182" s="461" t="s">
        <v>182</v>
      </c>
      <c r="F182" s="461"/>
      <c r="G182" s="461"/>
      <c r="H182" s="461"/>
      <c r="I182" s="461"/>
      <c r="J182" s="461"/>
      <c r="K182" s="461"/>
      <c r="L182" s="161">
        <f>SUM(L183:M186)</f>
        <v>700000</v>
      </c>
      <c r="M182" s="161"/>
      <c r="N182" s="161">
        <f>SUM(N183:O186)</f>
        <v>449937</v>
      </c>
      <c r="O182" s="161"/>
      <c r="P182" s="161">
        <f>SUM(P183:Q186)</f>
        <v>950000</v>
      </c>
      <c r="Q182" s="161"/>
      <c r="R182" s="161">
        <f>SUM(R183:S186)</f>
        <v>1650000</v>
      </c>
      <c r="S182" s="161"/>
      <c r="T182" s="247">
        <f>R182/L182</f>
        <v>2.357142857142857</v>
      </c>
      <c r="U182" s="230"/>
    </row>
    <row r="183" spans="1:21" ht="12.75">
      <c r="A183" s="27" t="s">
        <v>78</v>
      </c>
      <c r="B183" s="28"/>
      <c r="C183" s="28"/>
      <c r="D183" s="32">
        <v>732111</v>
      </c>
      <c r="E183" s="197" t="s">
        <v>183</v>
      </c>
      <c r="F183" s="197"/>
      <c r="G183" s="197"/>
      <c r="H183" s="197"/>
      <c r="I183" s="197"/>
      <c r="J183" s="197"/>
      <c r="K183" s="197"/>
      <c r="L183" s="181">
        <v>0</v>
      </c>
      <c r="M183" s="181"/>
      <c r="N183" s="181">
        <v>0</v>
      </c>
      <c r="O183" s="181"/>
      <c r="P183" s="181">
        <f>R183-L183</f>
        <v>0</v>
      </c>
      <c r="Q183" s="181"/>
      <c r="R183" s="181">
        <v>0</v>
      </c>
      <c r="S183" s="181"/>
      <c r="T183" s="251" t="s">
        <v>217</v>
      </c>
      <c r="U183" s="231"/>
    </row>
    <row r="184" spans="1:21" ht="12.75">
      <c r="A184" s="27" t="s">
        <v>80</v>
      </c>
      <c r="B184" s="28"/>
      <c r="C184" s="28"/>
      <c r="D184" s="32">
        <v>732112</v>
      </c>
      <c r="E184" s="197" t="s">
        <v>184</v>
      </c>
      <c r="F184" s="197"/>
      <c r="G184" s="197"/>
      <c r="H184" s="197"/>
      <c r="I184" s="197"/>
      <c r="J184" s="197"/>
      <c r="K184" s="197"/>
      <c r="L184" s="181">
        <v>150000</v>
      </c>
      <c r="M184" s="181"/>
      <c r="N184" s="181">
        <v>30000</v>
      </c>
      <c r="O184" s="181"/>
      <c r="P184" s="181">
        <f>R184-L184</f>
        <v>950000</v>
      </c>
      <c r="Q184" s="181"/>
      <c r="R184" s="181">
        <v>1100000</v>
      </c>
      <c r="S184" s="181"/>
      <c r="T184" s="231">
        <f>R184/L184</f>
        <v>7.333333333333333</v>
      </c>
      <c r="U184" s="231"/>
    </row>
    <row r="185" spans="1:21" ht="12.75">
      <c r="A185" s="27" t="s">
        <v>157</v>
      </c>
      <c r="B185" s="28"/>
      <c r="C185" s="28"/>
      <c r="D185" s="32">
        <v>732114</v>
      </c>
      <c r="E185" s="197" t="s">
        <v>185</v>
      </c>
      <c r="F185" s="197"/>
      <c r="G185" s="197"/>
      <c r="H185" s="197"/>
      <c r="I185" s="197"/>
      <c r="J185" s="197"/>
      <c r="K185" s="197"/>
      <c r="L185" s="181">
        <v>550000</v>
      </c>
      <c r="M185" s="181"/>
      <c r="N185" s="181">
        <v>419937</v>
      </c>
      <c r="O185" s="181"/>
      <c r="P185" s="181">
        <f>R185-L185</f>
        <v>0</v>
      </c>
      <c r="Q185" s="181"/>
      <c r="R185" s="181">
        <v>550000</v>
      </c>
      <c r="S185" s="181"/>
      <c r="T185" s="231">
        <f>R185/L185</f>
        <v>1</v>
      </c>
      <c r="U185" s="231"/>
    </row>
    <row r="186" spans="1:21" ht="12.75">
      <c r="A186" s="27" t="s">
        <v>158</v>
      </c>
      <c r="B186" s="28"/>
      <c r="C186" s="28"/>
      <c r="D186" s="32">
        <v>732116</v>
      </c>
      <c r="E186" s="197" t="s">
        <v>186</v>
      </c>
      <c r="F186" s="197"/>
      <c r="G186" s="197"/>
      <c r="H186" s="197"/>
      <c r="I186" s="197"/>
      <c r="J186" s="197"/>
      <c r="K186" s="197"/>
      <c r="L186" s="181">
        <v>0</v>
      </c>
      <c r="M186" s="181"/>
      <c r="N186" s="181">
        <v>0</v>
      </c>
      <c r="O186" s="181"/>
      <c r="P186" s="181">
        <f>R186-L186</f>
        <v>0</v>
      </c>
      <c r="Q186" s="181"/>
      <c r="R186" s="181">
        <v>0</v>
      </c>
      <c r="S186" s="181"/>
      <c r="T186" s="266" t="s">
        <v>217</v>
      </c>
      <c r="U186" s="231"/>
    </row>
    <row r="187" spans="1:21" ht="12.75">
      <c r="A187" s="21" t="s">
        <v>81</v>
      </c>
      <c r="B187" s="28"/>
      <c r="C187" s="26">
        <v>733000</v>
      </c>
      <c r="D187" s="38"/>
      <c r="E187" s="327" t="s">
        <v>351</v>
      </c>
      <c r="F187" s="328"/>
      <c r="G187" s="328"/>
      <c r="H187" s="328"/>
      <c r="I187" s="328"/>
      <c r="J187" s="328"/>
      <c r="K187" s="329"/>
      <c r="L187" s="307">
        <f>SUM(L188:M189)</f>
        <v>219000</v>
      </c>
      <c r="M187" s="308"/>
      <c r="N187" s="307">
        <f>SUM(N188:O189)</f>
        <v>219057</v>
      </c>
      <c r="O187" s="308"/>
      <c r="P187" s="307">
        <f>SUM(P188:Q189)</f>
        <v>0</v>
      </c>
      <c r="Q187" s="308"/>
      <c r="R187" s="307">
        <f>SUM(R188:S189)</f>
        <v>219000</v>
      </c>
      <c r="S187" s="308"/>
      <c r="T187" s="298">
        <f>R187/L187</f>
        <v>1</v>
      </c>
      <c r="U187" s="299"/>
    </row>
    <row r="188" spans="1:21" ht="12.75">
      <c r="A188" s="33" t="s">
        <v>84</v>
      </c>
      <c r="B188" s="28"/>
      <c r="C188" s="28"/>
      <c r="D188" s="32">
        <v>733112</v>
      </c>
      <c r="E188" s="279" t="s">
        <v>356</v>
      </c>
      <c r="F188" s="280"/>
      <c r="G188" s="280"/>
      <c r="H188" s="280"/>
      <c r="I188" s="280"/>
      <c r="J188" s="280"/>
      <c r="K188" s="281"/>
      <c r="L188" s="154">
        <v>0</v>
      </c>
      <c r="M188" s="155"/>
      <c r="N188" s="154">
        <v>0</v>
      </c>
      <c r="O188" s="155"/>
      <c r="P188" s="154">
        <f>R188-L188</f>
        <v>0</v>
      </c>
      <c r="Q188" s="155"/>
      <c r="R188" s="154">
        <v>0</v>
      </c>
      <c r="S188" s="155"/>
      <c r="T188" s="158" t="s">
        <v>217</v>
      </c>
      <c r="U188" s="254"/>
    </row>
    <row r="189" spans="1:21" ht="12.75">
      <c r="A189" s="33" t="s">
        <v>90</v>
      </c>
      <c r="B189" s="28"/>
      <c r="C189" s="28"/>
      <c r="D189" s="32">
        <v>733116</v>
      </c>
      <c r="E189" s="175" t="s">
        <v>422</v>
      </c>
      <c r="F189" s="280"/>
      <c r="G189" s="280"/>
      <c r="H189" s="280"/>
      <c r="I189" s="280"/>
      <c r="J189" s="280"/>
      <c r="K189" s="281"/>
      <c r="L189" s="154">
        <v>219000</v>
      </c>
      <c r="M189" s="155"/>
      <c r="N189" s="154">
        <v>219057</v>
      </c>
      <c r="O189" s="155"/>
      <c r="P189" s="154">
        <f>R189-L189</f>
        <v>0</v>
      </c>
      <c r="Q189" s="155"/>
      <c r="R189" s="154">
        <v>219000</v>
      </c>
      <c r="S189" s="155"/>
      <c r="T189" s="304">
        <f>R189/L189</f>
        <v>1</v>
      </c>
      <c r="U189" s="254"/>
    </row>
    <row r="190" spans="1:21" ht="12.75">
      <c r="A190" s="22" t="s">
        <v>187</v>
      </c>
      <c r="B190" s="23">
        <v>810000</v>
      </c>
      <c r="C190" s="31"/>
      <c r="D190" s="95"/>
      <c r="E190" s="193" t="s">
        <v>188</v>
      </c>
      <c r="F190" s="193"/>
      <c r="G190" s="193"/>
      <c r="H190" s="193"/>
      <c r="I190" s="193"/>
      <c r="J190" s="193"/>
      <c r="K190" s="193"/>
      <c r="L190" s="194">
        <f>SUM(L195)</f>
        <v>0</v>
      </c>
      <c r="M190" s="194"/>
      <c r="N190" s="194">
        <f>SUM(N191:O195)</f>
        <v>0</v>
      </c>
      <c r="O190" s="194"/>
      <c r="P190" s="194">
        <f>SUM(P191:Q195)</f>
        <v>0</v>
      </c>
      <c r="Q190" s="194"/>
      <c r="R190" s="194">
        <f>SUM(R191:S195,R197)</f>
        <v>0</v>
      </c>
      <c r="S190" s="194"/>
      <c r="T190" s="255" t="e">
        <f>R190/L190</f>
        <v>#DIV/0!</v>
      </c>
      <c r="U190" s="256"/>
    </row>
    <row r="191" spans="1:21" ht="12.75">
      <c r="A191" s="21" t="s">
        <v>67</v>
      </c>
      <c r="B191" s="25"/>
      <c r="C191" s="25">
        <v>811000</v>
      </c>
      <c r="D191" s="38"/>
      <c r="E191" s="146" t="s">
        <v>189</v>
      </c>
      <c r="F191" s="146"/>
      <c r="G191" s="146"/>
      <c r="H191" s="146"/>
      <c r="I191" s="146"/>
      <c r="J191" s="146"/>
      <c r="K191" s="146"/>
      <c r="L191" s="161">
        <v>0</v>
      </c>
      <c r="M191" s="161"/>
      <c r="N191" s="161">
        <v>0</v>
      </c>
      <c r="O191" s="161"/>
      <c r="P191" s="161">
        <f>R191-L191</f>
        <v>0</v>
      </c>
      <c r="Q191" s="161"/>
      <c r="R191" s="307">
        <v>0</v>
      </c>
      <c r="S191" s="308"/>
      <c r="T191" s="247" t="s">
        <v>217</v>
      </c>
      <c r="U191" s="230"/>
    </row>
    <row r="192" spans="1:21" ht="12.75">
      <c r="A192" s="275" t="s">
        <v>75</v>
      </c>
      <c r="B192" s="221"/>
      <c r="C192" s="276">
        <v>812000</v>
      </c>
      <c r="D192" s="276"/>
      <c r="E192" s="277" t="s">
        <v>190</v>
      </c>
      <c r="F192" s="277"/>
      <c r="G192" s="277"/>
      <c r="H192" s="277"/>
      <c r="I192" s="277"/>
      <c r="J192" s="277"/>
      <c r="K192" s="277"/>
      <c r="L192" s="227">
        <v>0</v>
      </c>
      <c r="M192" s="227"/>
      <c r="N192" s="227">
        <v>0</v>
      </c>
      <c r="O192" s="227"/>
      <c r="P192" s="227">
        <f>R192-L192</f>
        <v>0</v>
      </c>
      <c r="Q192" s="227"/>
      <c r="R192" s="310">
        <v>0</v>
      </c>
      <c r="S192" s="311"/>
      <c r="T192" s="229" t="s">
        <v>217</v>
      </c>
      <c r="U192" s="309"/>
    </row>
    <row r="193" spans="1:21" ht="12.75">
      <c r="A193" s="275"/>
      <c r="B193" s="221"/>
      <c r="C193" s="276"/>
      <c r="D193" s="276"/>
      <c r="E193" s="277"/>
      <c r="F193" s="277"/>
      <c r="G193" s="277"/>
      <c r="H193" s="277"/>
      <c r="I193" s="277"/>
      <c r="J193" s="277"/>
      <c r="K193" s="277"/>
      <c r="L193" s="227"/>
      <c r="M193" s="227"/>
      <c r="N193" s="227"/>
      <c r="O193" s="227"/>
      <c r="P193" s="227"/>
      <c r="Q193" s="227"/>
      <c r="R193" s="312"/>
      <c r="S193" s="313"/>
      <c r="T193" s="309"/>
      <c r="U193" s="309"/>
    </row>
    <row r="194" spans="1:21" ht="12.75">
      <c r="A194" s="21" t="s">
        <v>81</v>
      </c>
      <c r="B194" s="25"/>
      <c r="C194" s="25">
        <v>813000</v>
      </c>
      <c r="D194" s="38"/>
      <c r="E194" s="146" t="s">
        <v>423</v>
      </c>
      <c r="F194" s="146"/>
      <c r="G194" s="146"/>
      <c r="H194" s="146"/>
      <c r="I194" s="146"/>
      <c r="J194" s="146"/>
      <c r="K194" s="146"/>
      <c r="L194" s="161">
        <v>0</v>
      </c>
      <c r="M194" s="161"/>
      <c r="N194" s="161">
        <v>0</v>
      </c>
      <c r="O194" s="161"/>
      <c r="P194" s="161">
        <f>R194-L194</f>
        <v>0</v>
      </c>
      <c r="Q194" s="161"/>
      <c r="R194" s="307">
        <v>0</v>
      </c>
      <c r="S194" s="308"/>
      <c r="T194" s="247" t="s">
        <v>217</v>
      </c>
      <c r="U194" s="230"/>
    </row>
    <row r="195" spans="1:21" ht="12.75">
      <c r="A195" s="21" t="s">
        <v>95</v>
      </c>
      <c r="B195" s="25"/>
      <c r="C195" s="25">
        <v>814000</v>
      </c>
      <c r="D195" s="38"/>
      <c r="E195" s="146" t="s">
        <v>191</v>
      </c>
      <c r="F195" s="146"/>
      <c r="G195" s="146"/>
      <c r="H195" s="146"/>
      <c r="I195" s="146"/>
      <c r="J195" s="146"/>
      <c r="K195" s="146"/>
      <c r="L195" s="161">
        <f>SUM(L196)</f>
        <v>0</v>
      </c>
      <c r="M195" s="161"/>
      <c r="N195" s="161">
        <f>SUM(N196)</f>
        <v>0</v>
      </c>
      <c r="O195" s="161"/>
      <c r="P195" s="161">
        <f>SUM(P196)</f>
        <v>0</v>
      </c>
      <c r="Q195" s="161"/>
      <c r="R195" s="161">
        <f>SUM(R196)</f>
        <v>0</v>
      </c>
      <c r="S195" s="161"/>
      <c r="T195" s="247" t="s">
        <v>217</v>
      </c>
      <c r="U195" s="230"/>
    </row>
    <row r="196" spans="1:21" ht="12.75">
      <c r="A196" s="33" t="s">
        <v>99</v>
      </c>
      <c r="B196" s="28"/>
      <c r="C196" s="28"/>
      <c r="D196" s="32">
        <v>814331</v>
      </c>
      <c r="E196" s="248" t="s">
        <v>345</v>
      </c>
      <c r="F196" s="248"/>
      <c r="G196" s="248"/>
      <c r="H196" s="248"/>
      <c r="I196" s="248"/>
      <c r="J196" s="248"/>
      <c r="K196" s="248"/>
      <c r="L196" s="181">
        <v>0</v>
      </c>
      <c r="M196" s="181"/>
      <c r="N196" s="181">
        <v>0</v>
      </c>
      <c r="O196" s="181"/>
      <c r="P196" s="181">
        <f>R196-L196</f>
        <v>0</v>
      </c>
      <c r="Q196" s="181"/>
      <c r="R196" s="154">
        <v>0</v>
      </c>
      <c r="S196" s="155"/>
      <c r="T196" s="250" t="s">
        <v>217</v>
      </c>
      <c r="U196" s="251"/>
    </row>
    <row r="197" spans="1:21" ht="12.75">
      <c r="A197" s="21" t="s">
        <v>102</v>
      </c>
      <c r="B197" s="30"/>
      <c r="C197" s="25">
        <v>815000</v>
      </c>
      <c r="D197" s="94"/>
      <c r="E197" s="146" t="s">
        <v>192</v>
      </c>
      <c r="F197" s="146"/>
      <c r="G197" s="146"/>
      <c r="H197" s="146"/>
      <c r="I197" s="146"/>
      <c r="J197" s="146"/>
      <c r="K197" s="146"/>
      <c r="L197" s="161">
        <v>0</v>
      </c>
      <c r="M197" s="161"/>
      <c r="N197" s="161">
        <v>0</v>
      </c>
      <c r="O197" s="161"/>
      <c r="P197" s="161">
        <f>R197-L197</f>
        <v>0</v>
      </c>
      <c r="Q197" s="161"/>
      <c r="R197" s="307">
        <v>0</v>
      </c>
      <c r="S197" s="308"/>
      <c r="T197" s="247" t="s">
        <v>217</v>
      </c>
      <c r="U197" s="230"/>
    </row>
    <row r="198" spans="1:21" ht="12.75">
      <c r="A198" s="323" t="s">
        <v>193</v>
      </c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4">
        <f>SUM(L62,L120,L177,L190)</f>
        <v>3740800</v>
      </c>
      <c r="M198" s="324"/>
      <c r="N198" s="324">
        <f>SUM(N62,N120,N177,N190)</f>
        <v>3052161</v>
      </c>
      <c r="O198" s="324"/>
      <c r="P198" s="324">
        <f>SUM(P62,P120,P177,P190)</f>
        <v>950000</v>
      </c>
      <c r="Q198" s="324"/>
      <c r="R198" s="324">
        <f>SUM(R62,R120,R177,R190)</f>
        <v>4690800</v>
      </c>
      <c r="S198" s="324"/>
      <c r="T198" s="283">
        <f>R198/L198</f>
        <v>1.253956372968349</v>
      </c>
      <c r="U198" s="283"/>
    </row>
    <row r="199" spans="1:21" ht="12.75">
      <c r="A199" s="323"/>
      <c r="B199" s="323"/>
      <c r="C199" s="323"/>
      <c r="D199" s="323"/>
      <c r="E199" s="323"/>
      <c r="F199" s="323"/>
      <c r="G199" s="323"/>
      <c r="H199" s="323"/>
      <c r="I199" s="323"/>
      <c r="J199" s="323"/>
      <c r="K199" s="323"/>
      <c r="L199" s="324"/>
      <c r="M199" s="324"/>
      <c r="N199" s="324"/>
      <c r="O199" s="324"/>
      <c r="P199" s="324"/>
      <c r="Q199" s="324"/>
      <c r="R199" s="324"/>
      <c r="S199" s="324"/>
      <c r="T199" s="283"/>
      <c r="U199" s="283"/>
    </row>
    <row r="200" spans="1:21" ht="12.75">
      <c r="A200" s="1"/>
      <c r="B200" s="1"/>
      <c r="C200" s="1"/>
      <c r="D200" s="10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5"/>
      <c r="U200" s="1"/>
    </row>
    <row r="201" spans="1:21" ht="12.75">
      <c r="A201" s="1"/>
      <c r="B201" s="1"/>
      <c r="C201" s="1"/>
      <c r="D201" s="10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5"/>
      <c r="U201" s="1"/>
    </row>
    <row r="202" spans="1:21" ht="12.75">
      <c r="A202" s="1"/>
      <c r="B202" s="1"/>
      <c r="C202" s="1"/>
      <c r="D202" s="10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5"/>
      <c r="U202" s="1"/>
    </row>
    <row r="203" spans="1:21" ht="12.75">
      <c r="A203" s="1"/>
      <c r="B203" s="1"/>
      <c r="C203" s="1"/>
      <c r="D203" s="10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5"/>
      <c r="U203" s="1"/>
    </row>
    <row r="204" spans="1:21" ht="12.75">
      <c r="A204" s="1"/>
      <c r="B204" s="1"/>
      <c r="C204" s="1"/>
      <c r="D204" s="10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5"/>
      <c r="U204" s="1"/>
    </row>
    <row r="205" spans="1:21" ht="12.75">
      <c r="A205" s="1"/>
      <c r="B205" s="1"/>
      <c r="C205" s="1"/>
      <c r="D205" s="10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5"/>
      <c r="U205" s="1"/>
    </row>
    <row r="206" spans="1:21" ht="12.75">
      <c r="A206" s="1"/>
      <c r="B206" s="1"/>
      <c r="C206" s="1"/>
      <c r="D206" s="10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5"/>
      <c r="U206" s="1"/>
    </row>
    <row r="207" spans="1:21" ht="12.75">
      <c r="A207" s="1"/>
      <c r="B207" s="1"/>
      <c r="C207" s="1"/>
      <c r="D207" s="10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5"/>
      <c r="U207" s="1"/>
    </row>
    <row r="208" spans="1:21" ht="12.75">
      <c r="A208" s="1"/>
      <c r="B208" s="1"/>
      <c r="C208" s="1"/>
      <c r="D208" s="10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5"/>
      <c r="U208" s="1"/>
    </row>
    <row r="209" spans="1:21" ht="12.75">
      <c r="A209" s="1"/>
      <c r="B209" s="1"/>
      <c r="C209" s="1"/>
      <c r="D209" s="1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5"/>
      <c r="U209" s="1"/>
    </row>
    <row r="210" spans="1:21" ht="12.75">
      <c r="A210" s="1"/>
      <c r="B210" s="1"/>
      <c r="C210" s="1"/>
      <c r="D210" s="10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5"/>
      <c r="U210" s="1"/>
    </row>
    <row r="211" spans="1:21" ht="12.75">
      <c r="A211" s="1"/>
      <c r="B211" s="1"/>
      <c r="C211" s="1"/>
      <c r="D211" s="10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5"/>
      <c r="U211" s="1"/>
    </row>
    <row r="212" spans="1:21" ht="12.75">
      <c r="A212" s="1"/>
      <c r="B212" s="1"/>
      <c r="C212" s="1"/>
      <c r="D212" s="10"/>
      <c r="E212" s="7"/>
      <c r="F212" s="7"/>
      <c r="G212" s="7"/>
      <c r="H212" s="7"/>
      <c r="I212" s="7"/>
      <c r="J212" s="7"/>
      <c r="K212" s="17" t="s">
        <v>57</v>
      </c>
      <c r="L212" s="7"/>
      <c r="M212" s="7"/>
      <c r="N212" s="7"/>
      <c r="O212" s="7"/>
      <c r="P212" s="7"/>
      <c r="Q212" s="7"/>
      <c r="R212" s="7"/>
      <c r="S212" s="7"/>
      <c r="T212" s="5"/>
      <c r="U212" s="1"/>
    </row>
    <row r="213" spans="1:21" ht="12.75">
      <c r="A213" s="306" t="s">
        <v>50</v>
      </c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</row>
    <row r="214" spans="1:21" ht="12.75" customHeight="1">
      <c r="A214" s="331" t="s">
        <v>52</v>
      </c>
      <c r="B214" s="249" t="s">
        <v>53</v>
      </c>
      <c r="C214" s="249" t="s">
        <v>54</v>
      </c>
      <c r="D214" s="332" t="s">
        <v>55</v>
      </c>
      <c r="E214" s="331" t="s">
        <v>194</v>
      </c>
      <c r="F214" s="331"/>
      <c r="G214" s="331"/>
      <c r="H214" s="331"/>
      <c r="I214" s="331"/>
      <c r="J214" s="331"/>
      <c r="K214" s="331"/>
      <c r="L214" s="249" t="s">
        <v>398</v>
      </c>
      <c r="M214" s="249"/>
      <c r="N214" s="249" t="s">
        <v>414</v>
      </c>
      <c r="O214" s="249"/>
      <c r="P214" s="341" t="s">
        <v>64</v>
      </c>
      <c r="Q214" s="341"/>
      <c r="R214" s="249" t="s">
        <v>399</v>
      </c>
      <c r="S214" s="249"/>
      <c r="T214" s="249" t="s">
        <v>347</v>
      </c>
      <c r="U214" s="249"/>
    </row>
    <row r="215" spans="1:21" ht="12.75">
      <c r="A215" s="331"/>
      <c r="B215" s="249"/>
      <c r="C215" s="249"/>
      <c r="D215" s="333"/>
      <c r="E215" s="331"/>
      <c r="F215" s="331"/>
      <c r="G215" s="331"/>
      <c r="H215" s="331"/>
      <c r="I215" s="331"/>
      <c r="J215" s="331"/>
      <c r="K215" s="331"/>
      <c r="L215" s="249"/>
      <c r="M215" s="249"/>
      <c r="N215" s="249"/>
      <c r="O215" s="249"/>
      <c r="P215" s="341"/>
      <c r="Q215" s="341"/>
      <c r="R215" s="249"/>
      <c r="S215" s="249"/>
      <c r="T215" s="249"/>
      <c r="U215" s="249"/>
    </row>
    <row r="216" spans="1:21" ht="12.75">
      <c r="A216" s="331"/>
      <c r="B216" s="249"/>
      <c r="C216" s="249"/>
      <c r="D216" s="334"/>
      <c r="E216" s="331"/>
      <c r="F216" s="331"/>
      <c r="G216" s="331"/>
      <c r="H216" s="331"/>
      <c r="I216" s="331"/>
      <c r="J216" s="331"/>
      <c r="K216" s="331"/>
      <c r="L216" s="249"/>
      <c r="M216" s="249"/>
      <c r="N216" s="249"/>
      <c r="O216" s="249"/>
      <c r="P216" s="341"/>
      <c r="Q216" s="341"/>
      <c r="R216" s="249"/>
      <c r="S216" s="249"/>
      <c r="T216" s="249"/>
      <c r="U216" s="249"/>
    </row>
    <row r="217" spans="1:21" ht="12.75">
      <c r="A217" s="19" t="s">
        <v>45</v>
      </c>
      <c r="B217" s="19" t="s">
        <v>46</v>
      </c>
      <c r="C217" s="19" t="s">
        <v>47</v>
      </c>
      <c r="D217" s="91" t="s">
        <v>48</v>
      </c>
      <c r="E217" s="195" t="s">
        <v>57</v>
      </c>
      <c r="F217" s="196"/>
      <c r="G217" s="196"/>
      <c r="H217" s="196"/>
      <c r="I217" s="196"/>
      <c r="J217" s="196"/>
      <c r="K217" s="196"/>
      <c r="L217" s="195" t="s">
        <v>58</v>
      </c>
      <c r="M217" s="196"/>
      <c r="N217" s="195" t="s">
        <v>59</v>
      </c>
      <c r="O217" s="196"/>
      <c r="P217" s="195" t="s">
        <v>61</v>
      </c>
      <c r="Q217" s="196"/>
      <c r="R217" s="195" t="s">
        <v>62</v>
      </c>
      <c r="S217" s="196"/>
      <c r="T217" s="195" t="s">
        <v>63</v>
      </c>
      <c r="U217" s="195"/>
    </row>
    <row r="218" spans="1:21" ht="12.75">
      <c r="A218" s="22" t="s">
        <v>65</v>
      </c>
      <c r="B218" s="24">
        <v>611000</v>
      </c>
      <c r="C218" s="35"/>
      <c r="D218" s="97"/>
      <c r="E218" s="193" t="s">
        <v>195</v>
      </c>
      <c r="F218" s="193"/>
      <c r="G218" s="193"/>
      <c r="H218" s="193"/>
      <c r="I218" s="193"/>
      <c r="J218" s="193"/>
      <c r="K218" s="193"/>
      <c r="L218" s="194">
        <f>SUM(L219,L224)</f>
        <v>1171300</v>
      </c>
      <c r="M218" s="194"/>
      <c r="N218" s="194">
        <f>SUM(N219,N224)</f>
        <v>968522</v>
      </c>
      <c r="O218" s="194"/>
      <c r="P218" s="194">
        <f>SUM(P219,P224)</f>
        <v>0</v>
      </c>
      <c r="Q218" s="194"/>
      <c r="R218" s="194">
        <f>SUM(R219,R224)</f>
        <v>1171300</v>
      </c>
      <c r="S218" s="194"/>
      <c r="T218" s="256">
        <f aca="true" t="shared" si="4" ref="T218:T230">R218/L218</f>
        <v>1</v>
      </c>
      <c r="U218" s="256"/>
    </row>
    <row r="219" spans="1:21" ht="12.75">
      <c r="A219" s="21" t="s">
        <v>67</v>
      </c>
      <c r="B219" s="34"/>
      <c r="C219" s="25">
        <v>611100</v>
      </c>
      <c r="D219" s="98"/>
      <c r="E219" s="146" t="s">
        <v>196</v>
      </c>
      <c r="F219" s="146"/>
      <c r="G219" s="146"/>
      <c r="H219" s="146"/>
      <c r="I219" s="146"/>
      <c r="J219" s="146"/>
      <c r="K219" s="146"/>
      <c r="L219" s="161">
        <f>SUM(L220:M223)</f>
        <v>969000</v>
      </c>
      <c r="M219" s="161"/>
      <c r="N219" s="161">
        <f>SUM(N220:O223)</f>
        <v>807621</v>
      </c>
      <c r="O219" s="161"/>
      <c r="P219" s="161">
        <f>SUM(P220:Q223)</f>
        <v>0</v>
      </c>
      <c r="Q219" s="161"/>
      <c r="R219" s="161">
        <f>SUM(R220:S223)</f>
        <v>969000</v>
      </c>
      <c r="S219" s="161"/>
      <c r="T219" s="230">
        <f t="shared" si="4"/>
        <v>1</v>
      </c>
      <c r="U219" s="230"/>
    </row>
    <row r="220" spans="1:21" ht="12.75">
      <c r="A220" s="27" t="s">
        <v>71</v>
      </c>
      <c r="B220" s="28"/>
      <c r="C220" s="28"/>
      <c r="D220" s="32">
        <v>611111</v>
      </c>
      <c r="E220" s="197" t="s">
        <v>197</v>
      </c>
      <c r="F220" s="197"/>
      <c r="G220" s="197"/>
      <c r="H220" s="197"/>
      <c r="I220" s="197"/>
      <c r="J220" s="197"/>
      <c r="K220" s="197"/>
      <c r="L220" s="181">
        <v>668700</v>
      </c>
      <c r="M220" s="181"/>
      <c r="N220" s="181">
        <v>557258</v>
      </c>
      <c r="O220" s="181"/>
      <c r="P220" s="190">
        <f>R220-L220</f>
        <v>0</v>
      </c>
      <c r="Q220" s="181"/>
      <c r="R220" s="181">
        <v>668700</v>
      </c>
      <c r="S220" s="181"/>
      <c r="T220" s="231">
        <f t="shared" si="4"/>
        <v>1</v>
      </c>
      <c r="U220" s="231"/>
    </row>
    <row r="221" spans="1:21" ht="12.75" customHeight="1">
      <c r="A221" s="27" t="s">
        <v>72</v>
      </c>
      <c r="B221" s="28"/>
      <c r="C221" s="28"/>
      <c r="D221" s="32">
        <v>611131</v>
      </c>
      <c r="E221" s="197" t="s">
        <v>198</v>
      </c>
      <c r="F221" s="197"/>
      <c r="G221" s="197"/>
      <c r="H221" s="197"/>
      <c r="I221" s="197"/>
      <c r="J221" s="197"/>
      <c r="K221" s="197"/>
      <c r="L221" s="181">
        <v>164700</v>
      </c>
      <c r="M221" s="181"/>
      <c r="N221" s="181">
        <v>137296</v>
      </c>
      <c r="O221" s="181"/>
      <c r="P221" s="190">
        <f>R221-L221</f>
        <v>0</v>
      </c>
      <c r="Q221" s="181"/>
      <c r="R221" s="181">
        <v>164700</v>
      </c>
      <c r="S221" s="181"/>
      <c r="T221" s="231">
        <f t="shared" si="4"/>
        <v>1</v>
      </c>
      <c r="U221" s="231"/>
    </row>
    <row r="222" spans="1:21" ht="12.75">
      <c r="A222" s="27" t="s">
        <v>74</v>
      </c>
      <c r="B222" s="28"/>
      <c r="C222" s="28"/>
      <c r="D222" s="32">
        <v>611132</v>
      </c>
      <c r="E222" s="197" t="s">
        <v>199</v>
      </c>
      <c r="F222" s="197"/>
      <c r="G222" s="197"/>
      <c r="H222" s="197"/>
      <c r="I222" s="197"/>
      <c r="J222" s="197"/>
      <c r="K222" s="197"/>
      <c r="L222" s="181">
        <v>121100</v>
      </c>
      <c r="M222" s="181"/>
      <c r="N222" s="181">
        <v>100953</v>
      </c>
      <c r="O222" s="181"/>
      <c r="P222" s="190">
        <f>R222-L222</f>
        <v>0</v>
      </c>
      <c r="Q222" s="181"/>
      <c r="R222" s="181">
        <v>121100</v>
      </c>
      <c r="S222" s="181"/>
      <c r="T222" s="231">
        <f t="shared" si="4"/>
        <v>1</v>
      </c>
      <c r="U222" s="231"/>
    </row>
    <row r="223" spans="1:21" ht="12.75">
      <c r="A223" s="27" t="s">
        <v>135</v>
      </c>
      <c r="B223" s="28"/>
      <c r="C223" s="28"/>
      <c r="D223" s="32">
        <v>611133</v>
      </c>
      <c r="E223" s="197" t="s">
        <v>200</v>
      </c>
      <c r="F223" s="197"/>
      <c r="G223" s="197"/>
      <c r="H223" s="197"/>
      <c r="I223" s="197"/>
      <c r="J223" s="197"/>
      <c r="K223" s="197"/>
      <c r="L223" s="181">
        <v>14500</v>
      </c>
      <c r="M223" s="181"/>
      <c r="N223" s="181">
        <v>12114</v>
      </c>
      <c r="O223" s="181"/>
      <c r="P223" s="181">
        <f>R223-L223</f>
        <v>0</v>
      </c>
      <c r="Q223" s="181"/>
      <c r="R223" s="181">
        <v>14500</v>
      </c>
      <c r="S223" s="181"/>
      <c r="T223" s="231">
        <f t="shared" si="4"/>
        <v>1</v>
      </c>
      <c r="U223" s="231"/>
    </row>
    <row r="224" spans="1:21" ht="12.75">
      <c r="A224" s="21" t="s">
        <v>75</v>
      </c>
      <c r="B224" s="28"/>
      <c r="C224" s="26">
        <v>611200</v>
      </c>
      <c r="D224" s="32"/>
      <c r="E224" s="146" t="s">
        <v>201</v>
      </c>
      <c r="F224" s="146"/>
      <c r="G224" s="146"/>
      <c r="H224" s="146"/>
      <c r="I224" s="146"/>
      <c r="J224" s="146"/>
      <c r="K224" s="146"/>
      <c r="L224" s="161">
        <f>SUM(L225:M231)</f>
        <v>202300</v>
      </c>
      <c r="M224" s="161"/>
      <c r="N224" s="161">
        <f>SUM(N225:O231)</f>
        <v>160901</v>
      </c>
      <c r="O224" s="161"/>
      <c r="P224" s="161">
        <f>SUM(P225:Q231)</f>
        <v>0</v>
      </c>
      <c r="Q224" s="161"/>
      <c r="R224" s="161">
        <f>SUM(R225:S231)</f>
        <v>202300</v>
      </c>
      <c r="S224" s="161"/>
      <c r="T224" s="230">
        <f t="shared" si="4"/>
        <v>1</v>
      </c>
      <c r="U224" s="230"/>
    </row>
    <row r="225" spans="1:21" ht="12.75">
      <c r="A225" s="27" t="s">
        <v>78</v>
      </c>
      <c r="B225" s="28"/>
      <c r="C225" s="28"/>
      <c r="D225" s="32">
        <v>611211</v>
      </c>
      <c r="E225" s="197" t="s">
        <v>202</v>
      </c>
      <c r="F225" s="197"/>
      <c r="G225" s="197"/>
      <c r="H225" s="197"/>
      <c r="I225" s="197"/>
      <c r="J225" s="197"/>
      <c r="K225" s="197"/>
      <c r="L225" s="181">
        <v>44600</v>
      </c>
      <c r="M225" s="181"/>
      <c r="N225" s="181">
        <v>37180</v>
      </c>
      <c r="O225" s="181"/>
      <c r="P225" s="181">
        <f aca="true" t="shared" si="5" ref="P225:P231">R225-L225</f>
        <v>0</v>
      </c>
      <c r="Q225" s="181"/>
      <c r="R225" s="181">
        <v>44600</v>
      </c>
      <c r="S225" s="181"/>
      <c r="T225" s="231">
        <f t="shared" si="4"/>
        <v>1</v>
      </c>
      <c r="U225" s="231"/>
    </row>
    <row r="226" spans="1:21" ht="12.75">
      <c r="A226" s="27" t="s">
        <v>80</v>
      </c>
      <c r="B226" s="28"/>
      <c r="C226" s="28"/>
      <c r="D226" s="32">
        <v>611221</v>
      </c>
      <c r="E226" s="197" t="s">
        <v>203</v>
      </c>
      <c r="F226" s="197"/>
      <c r="G226" s="197"/>
      <c r="H226" s="197"/>
      <c r="I226" s="197"/>
      <c r="J226" s="197"/>
      <c r="K226" s="197"/>
      <c r="L226" s="181">
        <v>112200</v>
      </c>
      <c r="M226" s="181"/>
      <c r="N226" s="181">
        <v>94400</v>
      </c>
      <c r="O226" s="181"/>
      <c r="P226" s="181">
        <f t="shared" si="5"/>
        <v>0</v>
      </c>
      <c r="Q226" s="181"/>
      <c r="R226" s="181">
        <v>112200</v>
      </c>
      <c r="S226" s="181"/>
      <c r="T226" s="231">
        <f t="shared" si="4"/>
        <v>1</v>
      </c>
      <c r="U226" s="231"/>
    </row>
    <row r="227" spans="1:21" ht="12.75">
      <c r="A227" s="27" t="s">
        <v>157</v>
      </c>
      <c r="B227" s="28"/>
      <c r="C227" s="28"/>
      <c r="D227" s="32">
        <v>611224</v>
      </c>
      <c r="E227" s="197" t="s">
        <v>204</v>
      </c>
      <c r="F227" s="197"/>
      <c r="G227" s="197"/>
      <c r="H227" s="197"/>
      <c r="I227" s="197"/>
      <c r="J227" s="197"/>
      <c r="K227" s="197"/>
      <c r="L227" s="181">
        <v>25600</v>
      </c>
      <c r="M227" s="181"/>
      <c r="N227" s="181">
        <v>13000</v>
      </c>
      <c r="O227" s="181"/>
      <c r="P227" s="181">
        <f t="shared" si="5"/>
        <v>0</v>
      </c>
      <c r="Q227" s="181"/>
      <c r="R227" s="181">
        <v>25600</v>
      </c>
      <c r="S227" s="181"/>
      <c r="T227" s="231">
        <f t="shared" si="4"/>
        <v>1</v>
      </c>
      <c r="U227" s="231"/>
    </row>
    <row r="228" spans="1:21" ht="12.75">
      <c r="A228" s="27" t="s">
        <v>158</v>
      </c>
      <c r="B228" s="28"/>
      <c r="C228" s="28"/>
      <c r="D228" s="32">
        <v>611225</v>
      </c>
      <c r="E228" s="197" t="s">
        <v>208</v>
      </c>
      <c r="F228" s="197"/>
      <c r="G228" s="197"/>
      <c r="H228" s="197"/>
      <c r="I228" s="197"/>
      <c r="J228" s="197"/>
      <c r="K228" s="197"/>
      <c r="L228" s="181">
        <v>3600</v>
      </c>
      <c r="M228" s="181"/>
      <c r="N228" s="181">
        <v>3570</v>
      </c>
      <c r="O228" s="181"/>
      <c r="P228" s="181">
        <f t="shared" si="5"/>
        <v>0</v>
      </c>
      <c r="Q228" s="181"/>
      <c r="R228" s="181">
        <v>3600</v>
      </c>
      <c r="S228" s="181"/>
      <c r="T228" s="231">
        <f t="shared" si="4"/>
        <v>1</v>
      </c>
      <c r="U228" s="231"/>
    </row>
    <row r="229" spans="1:21" ht="12.75">
      <c r="A229" s="27" t="s">
        <v>159</v>
      </c>
      <c r="B229" s="28"/>
      <c r="C229" s="28"/>
      <c r="D229" s="32">
        <v>611226</v>
      </c>
      <c r="E229" s="197" t="s">
        <v>205</v>
      </c>
      <c r="F229" s="197"/>
      <c r="G229" s="197"/>
      <c r="H229" s="197"/>
      <c r="I229" s="197"/>
      <c r="J229" s="197"/>
      <c r="K229" s="197"/>
      <c r="L229" s="181">
        <v>2400</v>
      </c>
      <c r="M229" s="181"/>
      <c r="N229" s="181">
        <v>2395</v>
      </c>
      <c r="O229" s="181"/>
      <c r="P229" s="181">
        <f t="shared" si="5"/>
        <v>0</v>
      </c>
      <c r="Q229" s="181"/>
      <c r="R229" s="181">
        <v>2400</v>
      </c>
      <c r="S229" s="181"/>
      <c r="T229" s="251">
        <f>R229/L229</f>
        <v>1</v>
      </c>
      <c r="U229" s="231"/>
    </row>
    <row r="230" spans="1:21" ht="12.75">
      <c r="A230" s="27" t="s">
        <v>160</v>
      </c>
      <c r="B230" s="28"/>
      <c r="C230" s="28"/>
      <c r="D230" s="32">
        <v>611227</v>
      </c>
      <c r="E230" s="197" t="s">
        <v>206</v>
      </c>
      <c r="F230" s="197"/>
      <c r="G230" s="197"/>
      <c r="H230" s="197"/>
      <c r="I230" s="197"/>
      <c r="J230" s="197"/>
      <c r="K230" s="197"/>
      <c r="L230" s="181">
        <v>13900</v>
      </c>
      <c r="M230" s="181"/>
      <c r="N230" s="181">
        <v>10356</v>
      </c>
      <c r="O230" s="181"/>
      <c r="P230" s="181">
        <f t="shared" si="5"/>
        <v>0</v>
      </c>
      <c r="Q230" s="181"/>
      <c r="R230" s="181">
        <v>13900</v>
      </c>
      <c r="S230" s="181"/>
      <c r="T230" s="231">
        <f t="shared" si="4"/>
        <v>1</v>
      </c>
      <c r="U230" s="231"/>
    </row>
    <row r="231" spans="1:21" ht="12.75">
      <c r="A231" s="27" t="s">
        <v>161</v>
      </c>
      <c r="B231" s="28"/>
      <c r="C231" s="28"/>
      <c r="D231" s="32">
        <v>611229</v>
      </c>
      <c r="E231" s="197" t="s">
        <v>207</v>
      </c>
      <c r="F231" s="197"/>
      <c r="G231" s="197"/>
      <c r="H231" s="197"/>
      <c r="I231" s="197"/>
      <c r="J231" s="197"/>
      <c r="K231" s="197"/>
      <c r="L231" s="181">
        <v>0</v>
      </c>
      <c r="M231" s="181"/>
      <c r="N231" s="181">
        <v>0</v>
      </c>
      <c r="O231" s="181"/>
      <c r="P231" s="181">
        <f t="shared" si="5"/>
        <v>0</v>
      </c>
      <c r="Q231" s="181"/>
      <c r="R231" s="181">
        <v>0</v>
      </c>
      <c r="S231" s="181"/>
      <c r="T231" s="251" t="s">
        <v>217</v>
      </c>
      <c r="U231" s="231"/>
    </row>
    <row r="232" spans="1:21" ht="12.75">
      <c r="A232" s="22" t="s">
        <v>126</v>
      </c>
      <c r="B232" s="23">
        <v>612000</v>
      </c>
      <c r="C232" s="31"/>
      <c r="D232" s="95"/>
      <c r="E232" s="193" t="s">
        <v>209</v>
      </c>
      <c r="F232" s="193"/>
      <c r="G232" s="193"/>
      <c r="H232" s="193"/>
      <c r="I232" s="193"/>
      <c r="J232" s="193"/>
      <c r="K232" s="193"/>
      <c r="L232" s="194">
        <f>SUM(L233)</f>
        <v>101700</v>
      </c>
      <c r="M232" s="194"/>
      <c r="N232" s="194">
        <f>SUM(N233)</f>
        <v>84800</v>
      </c>
      <c r="O232" s="194"/>
      <c r="P232" s="194">
        <f>SUM(P233)</f>
        <v>0</v>
      </c>
      <c r="Q232" s="194"/>
      <c r="R232" s="194">
        <f>SUM(R233)</f>
        <v>101700</v>
      </c>
      <c r="S232" s="194"/>
      <c r="T232" s="256">
        <f aca="true" t="shared" si="6" ref="T232:T240">R232/L232</f>
        <v>1</v>
      </c>
      <c r="U232" s="256"/>
    </row>
    <row r="233" spans="1:21" ht="12.75">
      <c r="A233" s="21" t="s">
        <v>67</v>
      </c>
      <c r="B233" s="28"/>
      <c r="C233" s="26">
        <v>612100</v>
      </c>
      <c r="D233" s="32"/>
      <c r="E233" s="146" t="s">
        <v>210</v>
      </c>
      <c r="F233" s="146"/>
      <c r="G233" s="146"/>
      <c r="H233" s="146"/>
      <c r="I233" s="146"/>
      <c r="J233" s="146"/>
      <c r="K233" s="146"/>
      <c r="L233" s="161">
        <f>SUM(L234)</f>
        <v>101700</v>
      </c>
      <c r="M233" s="161"/>
      <c r="N233" s="161">
        <f>SUM(N234)</f>
        <v>84800</v>
      </c>
      <c r="O233" s="161"/>
      <c r="P233" s="161">
        <f>SUM(P234)</f>
        <v>0</v>
      </c>
      <c r="Q233" s="161"/>
      <c r="R233" s="161">
        <f>SUM(R234)</f>
        <v>101700</v>
      </c>
      <c r="S233" s="161"/>
      <c r="T233" s="230">
        <f t="shared" si="6"/>
        <v>1</v>
      </c>
      <c r="U233" s="230"/>
    </row>
    <row r="234" spans="1:21" ht="12.75">
      <c r="A234" s="21"/>
      <c r="B234" s="28"/>
      <c r="C234" s="26">
        <v>612110</v>
      </c>
      <c r="D234" s="32"/>
      <c r="E234" s="146" t="s">
        <v>219</v>
      </c>
      <c r="F234" s="146"/>
      <c r="G234" s="146"/>
      <c r="H234" s="146"/>
      <c r="I234" s="146"/>
      <c r="J234" s="146"/>
      <c r="K234" s="146"/>
      <c r="L234" s="161">
        <f>SUM(L235:M237)</f>
        <v>101700</v>
      </c>
      <c r="M234" s="161"/>
      <c r="N234" s="161">
        <f>SUM(N235:O237)</f>
        <v>84800</v>
      </c>
      <c r="O234" s="161"/>
      <c r="P234" s="161">
        <f>SUM(P235:Q237)</f>
        <v>0</v>
      </c>
      <c r="Q234" s="161"/>
      <c r="R234" s="161">
        <f>SUM(R235:S237)</f>
        <v>101700</v>
      </c>
      <c r="S234" s="161"/>
      <c r="T234" s="230">
        <f t="shared" si="6"/>
        <v>1</v>
      </c>
      <c r="U234" s="230"/>
    </row>
    <row r="235" spans="1:21" ht="12.75">
      <c r="A235" s="27" t="s">
        <v>71</v>
      </c>
      <c r="B235" s="28"/>
      <c r="C235" s="28"/>
      <c r="D235" s="32">
        <v>612111</v>
      </c>
      <c r="E235" s="197" t="s">
        <v>198</v>
      </c>
      <c r="F235" s="197"/>
      <c r="G235" s="197"/>
      <c r="H235" s="197"/>
      <c r="I235" s="197"/>
      <c r="J235" s="197"/>
      <c r="K235" s="197"/>
      <c r="L235" s="181">
        <v>58100</v>
      </c>
      <c r="M235" s="181"/>
      <c r="N235" s="181">
        <v>48457</v>
      </c>
      <c r="O235" s="181"/>
      <c r="P235" s="181">
        <f>R235-L235</f>
        <v>0</v>
      </c>
      <c r="Q235" s="181"/>
      <c r="R235" s="181">
        <v>58100</v>
      </c>
      <c r="S235" s="181"/>
      <c r="T235" s="231">
        <f t="shared" si="6"/>
        <v>1</v>
      </c>
      <c r="U235" s="231"/>
    </row>
    <row r="236" spans="1:21" ht="12.75">
      <c r="A236" s="27" t="s">
        <v>72</v>
      </c>
      <c r="B236" s="28"/>
      <c r="C236" s="28"/>
      <c r="D236" s="32">
        <v>612112</v>
      </c>
      <c r="E236" s="197" t="s">
        <v>199</v>
      </c>
      <c r="F236" s="197"/>
      <c r="G236" s="197"/>
      <c r="H236" s="197"/>
      <c r="I236" s="197"/>
      <c r="J236" s="197"/>
      <c r="K236" s="197"/>
      <c r="L236" s="181">
        <v>38800</v>
      </c>
      <c r="M236" s="181"/>
      <c r="N236" s="181">
        <v>32305</v>
      </c>
      <c r="O236" s="181"/>
      <c r="P236" s="181">
        <f>R236-L236</f>
        <v>0</v>
      </c>
      <c r="Q236" s="181"/>
      <c r="R236" s="181">
        <v>38800</v>
      </c>
      <c r="S236" s="181"/>
      <c r="T236" s="231">
        <f t="shared" si="6"/>
        <v>1</v>
      </c>
      <c r="U236" s="231"/>
    </row>
    <row r="237" spans="1:21" ht="12.75">
      <c r="A237" s="27" t="s">
        <v>74</v>
      </c>
      <c r="B237" s="28"/>
      <c r="C237" s="28"/>
      <c r="D237" s="32">
        <v>612113</v>
      </c>
      <c r="E237" s="197" t="s">
        <v>200</v>
      </c>
      <c r="F237" s="197"/>
      <c r="G237" s="197"/>
      <c r="H237" s="197"/>
      <c r="I237" s="197"/>
      <c r="J237" s="197"/>
      <c r="K237" s="197"/>
      <c r="L237" s="181">
        <v>4800</v>
      </c>
      <c r="M237" s="181"/>
      <c r="N237" s="181">
        <v>4038</v>
      </c>
      <c r="O237" s="181"/>
      <c r="P237" s="181">
        <f>R237-L237</f>
        <v>0</v>
      </c>
      <c r="Q237" s="181"/>
      <c r="R237" s="181">
        <v>4800</v>
      </c>
      <c r="S237" s="181"/>
      <c r="T237" s="231">
        <f t="shared" si="6"/>
        <v>1</v>
      </c>
      <c r="U237" s="231"/>
    </row>
    <row r="238" spans="1:21" ht="12.75">
      <c r="A238" s="22" t="s">
        <v>177</v>
      </c>
      <c r="B238" s="23">
        <v>613000</v>
      </c>
      <c r="C238" s="31"/>
      <c r="D238" s="95"/>
      <c r="E238" s="402" t="s">
        <v>211</v>
      </c>
      <c r="F238" s="402"/>
      <c r="G238" s="402"/>
      <c r="H238" s="402"/>
      <c r="I238" s="402"/>
      <c r="J238" s="402"/>
      <c r="K238" s="402"/>
      <c r="L238" s="194">
        <f>SUM(L239,L252,L263,L273,L281,L290,L293,L310,L313)</f>
        <v>1188520</v>
      </c>
      <c r="M238" s="194"/>
      <c r="N238" s="395">
        <f>SUM(N239,N252,N263,N273,N281,N290,N293,N310,N313)</f>
        <v>997888</v>
      </c>
      <c r="O238" s="194"/>
      <c r="P238" s="194">
        <f>SUM(P239,P252,P263,P273,P281,P290,P293,P310,P313)</f>
        <v>10000</v>
      </c>
      <c r="Q238" s="194"/>
      <c r="R238" s="194">
        <f>SUM(R239,R252,R263,R273,R281,R290,R293,R310,R313)</f>
        <v>1198520</v>
      </c>
      <c r="S238" s="194"/>
      <c r="T238" s="256">
        <f t="shared" si="6"/>
        <v>1.008413825598223</v>
      </c>
      <c r="U238" s="256"/>
    </row>
    <row r="239" spans="1:21" ht="12.75">
      <c r="A239" s="21" t="s">
        <v>67</v>
      </c>
      <c r="B239" s="28"/>
      <c r="C239" s="25">
        <v>613100</v>
      </c>
      <c r="D239" s="32"/>
      <c r="E239" s="146" t="s">
        <v>212</v>
      </c>
      <c r="F239" s="146"/>
      <c r="G239" s="146"/>
      <c r="H239" s="146"/>
      <c r="I239" s="146"/>
      <c r="J239" s="146"/>
      <c r="K239" s="146"/>
      <c r="L239" s="161">
        <f>SUM(L240,L246)</f>
        <v>10420</v>
      </c>
      <c r="M239" s="161"/>
      <c r="N239" s="161">
        <f>SUM(N240,N246)</f>
        <v>9419</v>
      </c>
      <c r="O239" s="161"/>
      <c r="P239" s="161">
        <f>P240+P246</f>
        <v>0</v>
      </c>
      <c r="Q239" s="161"/>
      <c r="R239" s="161">
        <f>SUM(R240,R246)</f>
        <v>10420</v>
      </c>
      <c r="S239" s="161"/>
      <c r="T239" s="230">
        <f t="shared" si="6"/>
        <v>1</v>
      </c>
      <c r="U239" s="230"/>
    </row>
    <row r="240" spans="1:21" ht="12.75">
      <c r="A240" s="21"/>
      <c r="B240" s="25"/>
      <c r="C240" s="25">
        <v>613110</v>
      </c>
      <c r="D240" s="38"/>
      <c r="E240" s="146" t="s">
        <v>218</v>
      </c>
      <c r="F240" s="146"/>
      <c r="G240" s="146"/>
      <c r="H240" s="146"/>
      <c r="I240" s="146"/>
      <c r="J240" s="146"/>
      <c r="K240" s="146"/>
      <c r="L240" s="161">
        <f>SUM(L241:M245)</f>
        <v>7600</v>
      </c>
      <c r="M240" s="161"/>
      <c r="N240" s="161">
        <f>SUM(N241:O245)</f>
        <v>6640</v>
      </c>
      <c r="O240" s="161"/>
      <c r="P240" s="396">
        <f>SUM(P241:Q245)</f>
        <v>0</v>
      </c>
      <c r="Q240" s="161"/>
      <c r="R240" s="161">
        <f>SUM(R241:S245)</f>
        <v>7600</v>
      </c>
      <c r="S240" s="161"/>
      <c r="T240" s="230">
        <f t="shared" si="6"/>
        <v>1</v>
      </c>
      <c r="U240" s="230"/>
    </row>
    <row r="241" spans="1:21" ht="12.75">
      <c r="A241" s="33" t="s">
        <v>71</v>
      </c>
      <c r="B241" s="25"/>
      <c r="C241" s="25"/>
      <c r="D241" s="99">
        <v>613111</v>
      </c>
      <c r="E241" s="248" t="s">
        <v>128</v>
      </c>
      <c r="F241" s="248"/>
      <c r="G241" s="248"/>
      <c r="H241" s="248"/>
      <c r="I241" s="248"/>
      <c r="J241" s="248"/>
      <c r="K241" s="248"/>
      <c r="L241" s="301">
        <v>200</v>
      </c>
      <c r="M241" s="301"/>
      <c r="N241" s="301">
        <v>162</v>
      </c>
      <c r="O241" s="301"/>
      <c r="P241" s="397">
        <f>R241-L241</f>
        <v>0</v>
      </c>
      <c r="Q241" s="397"/>
      <c r="R241" s="301">
        <v>200</v>
      </c>
      <c r="S241" s="301"/>
      <c r="T241" s="250">
        <f aca="true" t="shared" si="7" ref="T241:T246">R241/L241</f>
        <v>1</v>
      </c>
      <c r="U241" s="305"/>
    </row>
    <row r="242" spans="1:21" ht="12.75">
      <c r="A242" s="27" t="s">
        <v>72</v>
      </c>
      <c r="B242" s="28"/>
      <c r="C242" s="28"/>
      <c r="D242" s="32">
        <v>613112</v>
      </c>
      <c r="E242" s="197" t="s">
        <v>213</v>
      </c>
      <c r="F242" s="197"/>
      <c r="G242" s="197"/>
      <c r="H242" s="197"/>
      <c r="I242" s="197"/>
      <c r="J242" s="197"/>
      <c r="K242" s="197"/>
      <c r="L242" s="181">
        <v>700</v>
      </c>
      <c r="M242" s="181"/>
      <c r="N242" s="181">
        <v>645</v>
      </c>
      <c r="O242" s="181"/>
      <c r="P242" s="181">
        <f>R242-L242</f>
        <v>0</v>
      </c>
      <c r="Q242" s="181"/>
      <c r="R242" s="181">
        <v>700</v>
      </c>
      <c r="S242" s="181"/>
      <c r="T242" s="231">
        <f t="shared" si="7"/>
        <v>1</v>
      </c>
      <c r="U242" s="231"/>
    </row>
    <row r="243" spans="1:21" ht="12.75">
      <c r="A243" s="27" t="s">
        <v>74</v>
      </c>
      <c r="B243" s="28"/>
      <c r="C243" s="28"/>
      <c r="D243" s="32">
        <v>613113</v>
      </c>
      <c r="E243" s="197" t="s">
        <v>214</v>
      </c>
      <c r="F243" s="197"/>
      <c r="G243" s="197"/>
      <c r="H243" s="197"/>
      <c r="I243" s="197"/>
      <c r="J243" s="197"/>
      <c r="K243" s="197"/>
      <c r="L243" s="181">
        <v>3400</v>
      </c>
      <c r="M243" s="181"/>
      <c r="N243" s="181">
        <v>3302</v>
      </c>
      <c r="O243" s="181"/>
      <c r="P243" s="181">
        <f>R243-L243</f>
        <v>0</v>
      </c>
      <c r="Q243" s="181"/>
      <c r="R243" s="181">
        <v>3400</v>
      </c>
      <c r="S243" s="181"/>
      <c r="T243" s="251">
        <f t="shared" si="7"/>
        <v>1</v>
      </c>
      <c r="U243" s="231"/>
    </row>
    <row r="244" spans="1:21" ht="12.75">
      <c r="A244" s="27" t="s">
        <v>135</v>
      </c>
      <c r="B244" s="28"/>
      <c r="C244" s="28"/>
      <c r="D244" s="32">
        <v>613114</v>
      </c>
      <c r="E244" s="197" t="s">
        <v>215</v>
      </c>
      <c r="F244" s="197"/>
      <c r="G244" s="197"/>
      <c r="H244" s="197"/>
      <c r="I244" s="197"/>
      <c r="J244" s="197"/>
      <c r="K244" s="197"/>
      <c r="L244" s="181">
        <v>300</v>
      </c>
      <c r="M244" s="181"/>
      <c r="N244" s="181">
        <v>276</v>
      </c>
      <c r="O244" s="181"/>
      <c r="P244" s="181">
        <f>R244-L244</f>
        <v>0</v>
      </c>
      <c r="Q244" s="181"/>
      <c r="R244" s="181">
        <v>300</v>
      </c>
      <c r="S244" s="181"/>
      <c r="T244" s="266">
        <f t="shared" si="7"/>
        <v>1</v>
      </c>
      <c r="U244" s="231"/>
    </row>
    <row r="245" spans="1:21" ht="12.75">
      <c r="A245" s="27" t="s">
        <v>136</v>
      </c>
      <c r="B245" s="28"/>
      <c r="C245" s="28"/>
      <c r="D245" s="32">
        <v>613115</v>
      </c>
      <c r="E245" s="197" t="s">
        <v>216</v>
      </c>
      <c r="F245" s="197"/>
      <c r="G245" s="197"/>
      <c r="H245" s="197"/>
      <c r="I245" s="197"/>
      <c r="J245" s="197"/>
      <c r="K245" s="197"/>
      <c r="L245" s="181">
        <v>3000</v>
      </c>
      <c r="M245" s="181"/>
      <c r="N245" s="181">
        <v>2255</v>
      </c>
      <c r="O245" s="181"/>
      <c r="P245" s="181">
        <f>R245-L245</f>
        <v>0</v>
      </c>
      <c r="Q245" s="181"/>
      <c r="R245" s="181">
        <v>3000</v>
      </c>
      <c r="S245" s="181"/>
      <c r="T245" s="231">
        <f t="shared" si="7"/>
        <v>1</v>
      </c>
      <c r="U245" s="231"/>
    </row>
    <row r="246" spans="1:21" ht="12.75">
      <c r="A246" s="27"/>
      <c r="B246" s="28"/>
      <c r="C246" s="28"/>
      <c r="D246" s="38">
        <v>613120</v>
      </c>
      <c r="E246" s="327" t="s">
        <v>376</v>
      </c>
      <c r="F246" s="328"/>
      <c r="G246" s="328"/>
      <c r="H246" s="328"/>
      <c r="I246" s="328"/>
      <c r="J246" s="328"/>
      <c r="K246" s="329"/>
      <c r="L246" s="307">
        <f>SUM(L247:M251)</f>
        <v>2820</v>
      </c>
      <c r="M246" s="308"/>
      <c r="N246" s="307">
        <f>SUM(N247:O251)</f>
        <v>2779</v>
      </c>
      <c r="O246" s="308"/>
      <c r="P246" s="307">
        <f>SUM(P247:Q251)</f>
        <v>0</v>
      </c>
      <c r="Q246" s="308"/>
      <c r="R246" s="307">
        <f>SUM(R247:S251)</f>
        <v>2820</v>
      </c>
      <c r="S246" s="308"/>
      <c r="T246" s="292">
        <f t="shared" si="7"/>
        <v>1</v>
      </c>
      <c r="U246" s="299"/>
    </row>
    <row r="247" spans="1:21" s="113" customFormat="1" ht="12.75">
      <c r="A247" s="33"/>
      <c r="B247" s="112"/>
      <c r="C247" s="112"/>
      <c r="D247" s="99">
        <v>613121</v>
      </c>
      <c r="E247" s="175" t="s">
        <v>433</v>
      </c>
      <c r="F247" s="176"/>
      <c r="G247" s="176"/>
      <c r="H247" s="176"/>
      <c r="I247" s="176"/>
      <c r="J247" s="176"/>
      <c r="K247" s="177"/>
      <c r="L247" s="191">
        <v>860</v>
      </c>
      <c r="M247" s="192"/>
      <c r="N247" s="191">
        <v>854</v>
      </c>
      <c r="O247" s="192"/>
      <c r="P247" s="154">
        <f>R247-L247</f>
        <v>0</v>
      </c>
      <c r="Q247" s="155"/>
      <c r="R247" s="191">
        <v>860</v>
      </c>
      <c r="S247" s="192"/>
      <c r="T247" s="158">
        <f>R247/L247</f>
        <v>1</v>
      </c>
      <c r="U247" s="252"/>
    </row>
    <row r="248" spans="1:21" ht="12.75">
      <c r="A248" s="33" t="s">
        <v>137</v>
      </c>
      <c r="B248" s="28"/>
      <c r="C248" s="28"/>
      <c r="D248" s="32">
        <v>613122</v>
      </c>
      <c r="E248" s="175" t="s">
        <v>377</v>
      </c>
      <c r="F248" s="280"/>
      <c r="G248" s="280"/>
      <c r="H248" s="280"/>
      <c r="I248" s="280"/>
      <c r="J248" s="280"/>
      <c r="K248" s="281"/>
      <c r="L248" s="154">
        <v>120</v>
      </c>
      <c r="M248" s="155"/>
      <c r="N248" s="154">
        <v>122</v>
      </c>
      <c r="O248" s="155"/>
      <c r="P248" s="154">
        <f>R248-L248</f>
        <v>0</v>
      </c>
      <c r="Q248" s="155"/>
      <c r="R248" s="154">
        <v>120</v>
      </c>
      <c r="S248" s="155"/>
      <c r="T248" s="253">
        <f>R248/L248</f>
        <v>1</v>
      </c>
      <c r="U248" s="254"/>
    </row>
    <row r="249" spans="1:21" ht="12.75">
      <c r="A249" s="33" t="s">
        <v>138</v>
      </c>
      <c r="B249" s="28"/>
      <c r="C249" s="28"/>
      <c r="D249" s="32">
        <v>613123</v>
      </c>
      <c r="E249" s="175" t="s">
        <v>390</v>
      </c>
      <c r="F249" s="280"/>
      <c r="G249" s="280"/>
      <c r="H249" s="280"/>
      <c r="I249" s="280"/>
      <c r="J249" s="280"/>
      <c r="K249" s="281"/>
      <c r="L249" s="154">
        <v>240</v>
      </c>
      <c r="M249" s="155"/>
      <c r="N249" s="154">
        <v>233</v>
      </c>
      <c r="O249" s="155"/>
      <c r="P249" s="154">
        <f>R249-L249</f>
        <v>0</v>
      </c>
      <c r="Q249" s="155"/>
      <c r="R249" s="154">
        <v>240</v>
      </c>
      <c r="S249" s="155"/>
      <c r="T249" s="253">
        <f>R249/L249</f>
        <v>1</v>
      </c>
      <c r="U249" s="254"/>
    </row>
    <row r="250" spans="1:21" ht="12.75">
      <c r="A250" s="33" t="s">
        <v>325</v>
      </c>
      <c r="B250" s="28"/>
      <c r="C250" s="28"/>
      <c r="D250" s="32">
        <v>613124</v>
      </c>
      <c r="E250" s="175" t="s">
        <v>391</v>
      </c>
      <c r="F250" s="280"/>
      <c r="G250" s="280"/>
      <c r="H250" s="280"/>
      <c r="I250" s="280"/>
      <c r="J250" s="280"/>
      <c r="K250" s="281"/>
      <c r="L250" s="154">
        <v>0</v>
      </c>
      <c r="M250" s="155"/>
      <c r="N250" s="154">
        <v>0</v>
      </c>
      <c r="O250" s="155"/>
      <c r="P250" s="154">
        <f>R250-L250</f>
        <v>0</v>
      </c>
      <c r="Q250" s="155"/>
      <c r="R250" s="154">
        <v>0</v>
      </c>
      <c r="S250" s="155"/>
      <c r="T250" s="253" t="s">
        <v>217</v>
      </c>
      <c r="U250" s="254"/>
    </row>
    <row r="251" spans="1:21" ht="12.75">
      <c r="A251" s="33" t="s">
        <v>5</v>
      </c>
      <c r="B251" s="28"/>
      <c r="C251" s="28"/>
      <c r="D251" s="32">
        <v>613125</v>
      </c>
      <c r="E251" s="175" t="s">
        <v>392</v>
      </c>
      <c r="F251" s="280"/>
      <c r="G251" s="280"/>
      <c r="H251" s="280"/>
      <c r="I251" s="280"/>
      <c r="J251" s="280"/>
      <c r="K251" s="281"/>
      <c r="L251" s="154">
        <v>1600</v>
      </c>
      <c r="M251" s="155"/>
      <c r="N251" s="154">
        <v>1570</v>
      </c>
      <c r="O251" s="155"/>
      <c r="P251" s="154">
        <f>R251-L251</f>
        <v>0</v>
      </c>
      <c r="Q251" s="155"/>
      <c r="R251" s="154">
        <v>1600</v>
      </c>
      <c r="S251" s="155"/>
      <c r="T251" s="253">
        <f>R251/L251</f>
        <v>1</v>
      </c>
      <c r="U251" s="254"/>
    </row>
    <row r="252" spans="1:21" ht="12.75">
      <c r="A252" s="21" t="s">
        <v>75</v>
      </c>
      <c r="B252" s="28"/>
      <c r="C252" s="26">
        <v>613200</v>
      </c>
      <c r="D252" s="32"/>
      <c r="E252" s="146" t="s">
        <v>220</v>
      </c>
      <c r="F252" s="146"/>
      <c r="G252" s="146"/>
      <c r="H252" s="146"/>
      <c r="I252" s="146"/>
      <c r="J252" s="146"/>
      <c r="K252" s="146"/>
      <c r="L252" s="161">
        <f>SUM(L253)</f>
        <v>53400</v>
      </c>
      <c r="M252" s="161"/>
      <c r="N252" s="161">
        <f>SUM(N253)</f>
        <v>39879</v>
      </c>
      <c r="O252" s="161"/>
      <c r="P252" s="161">
        <f>SUM(P253)</f>
        <v>0</v>
      </c>
      <c r="Q252" s="161"/>
      <c r="R252" s="161">
        <f>SUM(R253)</f>
        <v>53400</v>
      </c>
      <c r="S252" s="161"/>
      <c r="T252" s="230">
        <f>R252/L252</f>
        <v>1</v>
      </c>
      <c r="U252" s="230"/>
    </row>
    <row r="253" spans="1:21" ht="12.75">
      <c r="A253" s="28"/>
      <c r="B253" s="28"/>
      <c r="C253" s="26">
        <v>613210</v>
      </c>
      <c r="D253" s="32"/>
      <c r="E253" s="146" t="s">
        <v>220</v>
      </c>
      <c r="F253" s="146"/>
      <c r="G253" s="146"/>
      <c r="H253" s="146"/>
      <c r="I253" s="146"/>
      <c r="J253" s="146"/>
      <c r="K253" s="146"/>
      <c r="L253" s="161">
        <f>SUM(L254:M260,L261:M262)</f>
        <v>53400</v>
      </c>
      <c r="M253" s="161"/>
      <c r="N253" s="161">
        <f>SUM(N254:N260,N261:N262)</f>
        <v>39879</v>
      </c>
      <c r="O253" s="161"/>
      <c r="P253" s="396">
        <f>SUM(P254:Q260,P261:P262)</f>
        <v>0</v>
      </c>
      <c r="Q253" s="161"/>
      <c r="R253" s="161">
        <f>SUM(R254:S260,R261:R262)</f>
        <v>53400</v>
      </c>
      <c r="S253" s="161"/>
      <c r="T253" s="230">
        <f>R253/L253</f>
        <v>1</v>
      </c>
      <c r="U253" s="230"/>
    </row>
    <row r="254" spans="1:21" ht="12.75">
      <c r="A254" s="27" t="s">
        <v>78</v>
      </c>
      <c r="B254" s="28"/>
      <c r="C254" s="28"/>
      <c r="D254" s="32">
        <v>613211</v>
      </c>
      <c r="E254" s="197" t="s">
        <v>221</v>
      </c>
      <c r="F254" s="197"/>
      <c r="G254" s="197"/>
      <c r="H254" s="197"/>
      <c r="I254" s="197"/>
      <c r="J254" s="197"/>
      <c r="K254" s="197"/>
      <c r="L254" s="181">
        <v>45000</v>
      </c>
      <c r="M254" s="181"/>
      <c r="N254" s="181">
        <v>34072</v>
      </c>
      <c r="O254" s="181"/>
      <c r="P254" s="181">
        <f>R254-L254</f>
        <v>0</v>
      </c>
      <c r="Q254" s="181"/>
      <c r="R254" s="181">
        <v>45000</v>
      </c>
      <c r="S254" s="181"/>
      <c r="T254" s="231">
        <f>R254/L254</f>
        <v>1</v>
      </c>
      <c r="U254" s="231"/>
    </row>
    <row r="255" spans="1:21" s="1" customFormat="1" ht="12.75">
      <c r="A255" s="8"/>
      <c r="B255" s="6"/>
      <c r="C255" s="6"/>
      <c r="D255" s="93"/>
      <c r="E255" s="12"/>
      <c r="F255" s="12"/>
      <c r="G255" s="12"/>
      <c r="H255" s="12"/>
      <c r="I255" s="12"/>
      <c r="J255" s="12"/>
      <c r="K255" s="17" t="s">
        <v>58</v>
      </c>
      <c r="L255" s="15"/>
      <c r="M255" s="15"/>
      <c r="N255" s="15"/>
      <c r="O255" s="15"/>
      <c r="P255" s="15"/>
      <c r="Q255" s="15"/>
      <c r="R255" s="15"/>
      <c r="S255" s="15"/>
      <c r="T255" s="11"/>
      <c r="U255" s="11"/>
    </row>
    <row r="256" spans="1:21" ht="12.75" customHeight="1">
      <c r="A256" s="331" t="s">
        <v>52</v>
      </c>
      <c r="B256" s="249" t="s">
        <v>53</v>
      </c>
      <c r="C256" s="249" t="s">
        <v>54</v>
      </c>
      <c r="D256" s="332" t="s">
        <v>55</v>
      </c>
      <c r="E256" s="331" t="s">
        <v>194</v>
      </c>
      <c r="F256" s="331"/>
      <c r="G256" s="331"/>
      <c r="H256" s="331"/>
      <c r="I256" s="331"/>
      <c r="J256" s="331"/>
      <c r="K256" s="331"/>
      <c r="L256" s="249" t="s">
        <v>398</v>
      </c>
      <c r="M256" s="249"/>
      <c r="N256" s="249" t="s">
        <v>414</v>
      </c>
      <c r="O256" s="249"/>
      <c r="P256" s="341" t="s">
        <v>64</v>
      </c>
      <c r="Q256" s="341"/>
      <c r="R256" s="249" t="s">
        <v>399</v>
      </c>
      <c r="S256" s="249"/>
      <c r="T256" s="249" t="s">
        <v>347</v>
      </c>
      <c r="U256" s="249"/>
    </row>
    <row r="257" spans="1:21" ht="12.75">
      <c r="A257" s="331"/>
      <c r="B257" s="249"/>
      <c r="C257" s="249"/>
      <c r="D257" s="333"/>
      <c r="E257" s="331"/>
      <c r="F257" s="331"/>
      <c r="G257" s="331"/>
      <c r="H257" s="331"/>
      <c r="I257" s="331"/>
      <c r="J257" s="331"/>
      <c r="K257" s="331"/>
      <c r="L257" s="249"/>
      <c r="M257" s="249"/>
      <c r="N257" s="249"/>
      <c r="O257" s="249"/>
      <c r="P257" s="341"/>
      <c r="Q257" s="341"/>
      <c r="R257" s="249"/>
      <c r="S257" s="249"/>
      <c r="T257" s="249"/>
      <c r="U257" s="249"/>
    </row>
    <row r="258" spans="1:21" ht="12.75">
      <c r="A258" s="331"/>
      <c r="B258" s="249"/>
      <c r="C258" s="249"/>
      <c r="D258" s="334"/>
      <c r="E258" s="331"/>
      <c r="F258" s="331"/>
      <c r="G258" s="331"/>
      <c r="H258" s="331"/>
      <c r="I258" s="331"/>
      <c r="J258" s="331"/>
      <c r="K258" s="331"/>
      <c r="L258" s="249"/>
      <c r="M258" s="249"/>
      <c r="N258" s="249"/>
      <c r="O258" s="249"/>
      <c r="P258" s="341"/>
      <c r="Q258" s="341"/>
      <c r="R258" s="249"/>
      <c r="S258" s="249"/>
      <c r="T258" s="249"/>
      <c r="U258" s="249"/>
    </row>
    <row r="259" spans="1:21" ht="12.75">
      <c r="A259" s="19" t="s">
        <v>45</v>
      </c>
      <c r="B259" s="19" t="s">
        <v>46</v>
      </c>
      <c r="C259" s="19" t="s">
        <v>47</v>
      </c>
      <c r="D259" s="91" t="s">
        <v>48</v>
      </c>
      <c r="E259" s="195" t="s">
        <v>57</v>
      </c>
      <c r="F259" s="196"/>
      <c r="G259" s="196"/>
      <c r="H259" s="196"/>
      <c r="I259" s="196"/>
      <c r="J259" s="196"/>
      <c r="K259" s="196"/>
      <c r="L259" s="195" t="s">
        <v>58</v>
      </c>
      <c r="M259" s="196"/>
      <c r="N259" s="195" t="s">
        <v>59</v>
      </c>
      <c r="O259" s="196"/>
      <c r="P259" s="195" t="s">
        <v>61</v>
      </c>
      <c r="Q259" s="196"/>
      <c r="R259" s="195" t="s">
        <v>62</v>
      </c>
      <c r="S259" s="196"/>
      <c r="T259" s="195" t="s">
        <v>63</v>
      </c>
      <c r="U259" s="195"/>
    </row>
    <row r="260" spans="1:21" ht="12.75">
      <c r="A260" s="27" t="s">
        <v>80</v>
      </c>
      <c r="B260" s="28"/>
      <c r="C260" s="28"/>
      <c r="D260" s="32">
        <v>613214</v>
      </c>
      <c r="E260" s="197" t="s">
        <v>222</v>
      </c>
      <c r="F260" s="197"/>
      <c r="G260" s="197"/>
      <c r="H260" s="197"/>
      <c r="I260" s="197"/>
      <c r="J260" s="197"/>
      <c r="K260" s="197"/>
      <c r="L260" s="181">
        <v>8200</v>
      </c>
      <c r="M260" s="181"/>
      <c r="N260" s="181">
        <v>5655</v>
      </c>
      <c r="O260" s="181"/>
      <c r="P260" s="181">
        <f>R260-L260</f>
        <v>0</v>
      </c>
      <c r="Q260" s="181"/>
      <c r="R260" s="181">
        <v>8200</v>
      </c>
      <c r="S260" s="181"/>
      <c r="T260" s="231">
        <f>R260/L260</f>
        <v>1</v>
      </c>
      <c r="U260" s="231"/>
    </row>
    <row r="261" spans="1:21" ht="12.75">
      <c r="A261" s="27" t="s">
        <v>157</v>
      </c>
      <c r="B261" s="28"/>
      <c r="C261" s="28"/>
      <c r="D261" s="32">
        <v>613215</v>
      </c>
      <c r="E261" s="197" t="s">
        <v>223</v>
      </c>
      <c r="F261" s="197"/>
      <c r="G261" s="197"/>
      <c r="H261" s="197"/>
      <c r="I261" s="197"/>
      <c r="J261" s="197"/>
      <c r="K261" s="197"/>
      <c r="L261" s="181">
        <v>200</v>
      </c>
      <c r="M261" s="181"/>
      <c r="N261" s="181">
        <v>152</v>
      </c>
      <c r="O261" s="181"/>
      <c r="P261" s="181">
        <f>R261-L261</f>
        <v>0</v>
      </c>
      <c r="Q261" s="181"/>
      <c r="R261" s="181">
        <v>200</v>
      </c>
      <c r="S261" s="181"/>
      <c r="T261" s="250">
        <f>R261/L261</f>
        <v>1</v>
      </c>
      <c r="U261" s="231"/>
    </row>
    <row r="262" spans="1:21" ht="12.75">
      <c r="A262" s="33" t="s">
        <v>158</v>
      </c>
      <c r="B262" s="28"/>
      <c r="C262" s="28"/>
      <c r="D262" s="32">
        <v>613216</v>
      </c>
      <c r="E262" s="399" t="s">
        <v>366</v>
      </c>
      <c r="F262" s="400"/>
      <c r="G262" s="400"/>
      <c r="H262" s="400"/>
      <c r="I262" s="400"/>
      <c r="J262" s="400"/>
      <c r="K262" s="401"/>
      <c r="L262" s="154">
        <v>0</v>
      </c>
      <c r="M262" s="155"/>
      <c r="N262" s="154">
        <v>0</v>
      </c>
      <c r="O262" s="155"/>
      <c r="P262" s="154">
        <f>R262-L262</f>
        <v>0</v>
      </c>
      <c r="Q262" s="155"/>
      <c r="R262" s="154">
        <v>0</v>
      </c>
      <c r="S262" s="155"/>
      <c r="T262" s="253" t="s">
        <v>217</v>
      </c>
      <c r="U262" s="254"/>
    </row>
    <row r="263" spans="1:21" ht="12.75">
      <c r="A263" s="21" t="s">
        <v>81</v>
      </c>
      <c r="B263" s="28"/>
      <c r="C263" s="26">
        <v>613300</v>
      </c>
      <c r="D263" s="32"/>
      <c r="E263" s="146" t="s">
        <v>224</v>
      </c>
      <c r="F263" s="146"/>
      <c r="G263" s="146"/>
      <c r="H263" s="146"/>
      <c r="I263" s="146"/>
      <c r="J263" s="146"/>
      <c r="K263" s="146"/>
      <c r="L263" s="161">
        <f>SUM(L264,L269)</f>
        <v>63400</v>
      </c>
      <c r="M263" s="161"/>
      <c r="N263" s="161">
        <f>SUM(N264,N269)</f>
        <v>49214</v>
      </c>
      <c r="O263" s="161"/>
      <c r="P263" s="161">
        <f>SUM(P264,P269)</f>
        <v>0</v>
      </c>
      <c r="Q263" s="161"/>
      <c r="R263" s="161">
        <f>SUM(R264,R269)</f>
        <v>63400</v>
      </c>
      <c r="S263" s="161"/>
      <c r="T263" s="230">
        <f aca="true" t="shared" si="8" ref="T263:T270">R263/L263</f>
        <v>1</v>
      </c>
      <c r="U263" s="230"/>
    </row>
    <row r="264" spans="1:21" ht="12.75">
      <c r="A264" s="28"/>
      <c r="B264" s="28"/>
      <c r="C264" s="25">
        <v>613310</v>
      </c>
      <c r="D264" s="32"/>
      <c r="E264" s="146" t="s">
        <v>225</v>
      </c>
      <c r="F264" s="146"/>
      <c r="G264" s="146"/>
      <c r="H264" s="146"/>
      <c r="I264" s="146"/>
      <c r="J264" s="146"/>
      <c r="K264" s="146"/>
      <c r="L264" s="161">
        <f>SUM(L265:L268)</f>
        <v>29400</v>
      </c>
      <c r="M264" s="161"/>
      <c r="N264" s="161">
        <f>SUM(N265:N268)</f>
        <v>21634</v>
      </c>
      <c r="O264" s="161"/>
      <c r="P264" s="161">
        <f>SUM(P265:P268)</f>
        <v>0</v>
      </c>
      <c r="Q264" s="161"/>
      <c r="R264" s="161">
        <f>SUM(R265:S268)</f>
        <v>29400</v>
      </c>
      <c r="S264" s="161"/>
      <c r="T264" s="230">
        <f t="shared" si="8"/>
        <v>1</v>
      </c>
      <c r="U264" s="230"/>
    </row>
    <row r="265" spans="1:21" ht="12.75">
      <c r="A265" s="27" t="s">
        <v>84</v>
      </c>
      <c r="B265" s="28"/>
      <c r="C265" s="28"/>
      <c r="D265" s="32">
        <v>613311</v>
      </c>
      <c r="E265" s="197" t="s">
        <v>226</v>
      </c>
      <c r="F265" s="197"/>
      <c r="G265" s="197"/>
      <c r="H265" s="197"/>
      <c r="I265" s="197"/>
      <c r="J265" s="197"/>
      <c r="K265" s="197"/>
      <c r="L265" s="181">
        <v>400</v>
      </c>
      <c r="M265" s="181"/>
      <c r="N265" s="181">
        <v>289</v>
      </c>
      <c r="O265" s="181"/>
      <c r="P265" s="181">
        <f>R265-L265</f>
        <v>0</v>
      </c>
      <c r="Q265" s="181"/>
      <c r="R265" s="181">
        <v>400</v>
      </c>
      <c r="S265" s="181"/>
      <c r="T265" s="251">
        <f t="shared" si="8"/>
        <v>1</v>
      </c>
      <c r="U265" s="231"/>
    </row>
    <row r="266" spans="1:21" ht="12.75">
      <c r="A266" s="56" t="s">
        <v>90</v>
      </c>
      <c r="B266" s="28"/>
      <c r="C266" s="28"/>
      <c r="D266" s="32">
        <v>613312</v>
      </c>
      <c r="E266" s="248" t="s">
        <v>434</v>
      </c>
      <c r="F266" s="197"/>
      <c r="G266" s="197"/>
      <c r="H266" s="197"/>
      <c r="I266" s="197"/>
      <c r="J266" s="197"/>
      <c r="K266" s="197"/>
      <c r="L266" s="181">
        <v>3000</v>
      </c>
      <c r="M266" s="181"/>
      <c r="N266" s="181">
        <v>2299</v>
      </c>
      <c r="O266" s="181"/>
      <c r="P266" s="181">
        <f>R266-L266</f>
        <v>0</v>
      </c>
      <c r="Q266" s="181"/>
      <c r="R266" s="181">
        <v>3000</v>
      </c>
      <c r="S266" s="181"/>
      <c r="T266" s="251">
        <f t="shared" si="8"/>
        <v>1</v>
      </c>
      <c r="U266" s="231"/>
    </row>
    <row r="267" spans="1:21" ht="12.75">
      <c r="A267" s="57" t="s">
        <v>91</v>
      </c>
      <c r="B267" s="28"/>
      <c r="C267" s="28"/>
      <c r="D267" s="32">
        <v>613313</v>
      </c>
      <c r="E267" s="403" t="s">
        <v>435</v>
      </c>
      <c r="F267" s="403"/>
      <c r="G267" s="403"/>
      <c r="H267" s="403"/>
      <c r="I267" s="403"/>
      <c r="J267" s="403"/>
      <c r="K267" s="403"/>
      <c r="L267" s="181">
        <v>13000</v>
      </c>
      <c r="M267" s="181"/>
      <c r="N267" s="181">
        <v>9680</v>
      </c>
      <c r="O267" s="181"/>
      <c r="P267" s="181">
        <f>R267-L267</f>
        <v>0</v>
      </c>
      <c r="Q267" s="181"/>
      <c r="R267" s="181">
        <v>13000</v>
      </c>
      <c r="S267" s="181"/>
      <c r="T267" s="251">
        <f t="shared" si="8"/>
        <v>1</v>
      </c>
      <c r="U267" s="231"/>
    </row>
    <row r="268" spans="1:21" ht="12.75">
      <c r="A268" s="57" t="s">
        <v>92</v>
      </c>
      <c r="B268" s="28"/>
      <c r="C268" s="28"/>
      <c r="D268" s="32">
        <v>613314</v>
      </c>
      <c r="E268" s="248" t="s">
        <v>436</v>
      </c>
      <c r="F268" s="404"/>
      <c r="G268" s="404"/>
      <c r="H268" s="404"/>
      <c r="I268" s="404"/>
      <c r="J268" s="404"/>
      <c r="K268" s="404"/>
      <c r="L268" s="181">
        <v>13000</v>
      </c>
      <c r="M268" s="181"/>
      <c r="N268" s="181">
        <v>9366</v>
      </c>
      <c r="O268" s="181"/>
      <c r="P268" s="181">
        <f>R268-L268</f>
        <v>0</v>
      </c>
      <c r="Q268" s="181"/>
      <c r="R268" s="181">
        <v>13000</v>
      </c>
      <c r="S268" s="181"/>
      <c r="T268" s="251">
        <f t="shared" si="8"/>
        <v>1</v>
      </c>
      <c r="U268" s="231"/>
    </row>
    <row r="269" spans="1:21" s="55" customFormat="1" ht="12.75">
      <c r="A269" s="54"/>
      <c r="B269" s="53"/>
      <c r="C269" s="53">
        <v>613320</v>
      </c>
      <c r="D269" s="100"/>
      <c r="E269" s="405" t="s">
        <v>380</v>
      </c>
      <c r="F269" s="406"/>
      <c r="G269" s="406"/>
      <c r="H269" s="406"/>
      <c r="I269" s="406"/>
      <c r="J269" s="406"/>
      <c r="K269" s="407"/>
      <c r="L269" s="409">
        <f>SUM(L270:M272)</f>
        <v>34000</v>
      </c>
      <c r="M269" s="410"/>
      <c r="N269" s="409">
        <f>SUM(N270:O272)</f>
        <v>27580</v>
      </c>
      <c r="O269" s="410"/>
      <c r="P269" s="409">
        <f>SUM(P270:Q272)</f>
        <v>0</v>
      </c>
      <c r="Q269" s="410"/>
      <c r="R269" s="409">
        <f>SUM(R270:S272)</f>
        <v>34000</v>
      </c>
      <c r="S269" s="410"/>
      <c r="T269" s="302">
        <f t="shared" si="8"/>
        <v>1</v>
      </c>
      <c r="U269" s="303"/>
    </row>
    <row r="270" spans="1:21" ht="12.75">
      <c r="A270" s="57" t="s">
        <v>93</v>
      </c>
      <c r="B270" s="28"/>
      <c r="C270" s="28"/>
      <c r="D270" s="32">
        <v>613321</v>
      </c>
      <c r="E270" s="408" t="s">
        <v>227</v>
      </c>
      <c r="F270" s="280"/>
      <c r="G270" s="280"/>
      <c r="H270" s="280"/>
      <c r="I270" s="280"/>
      <c r="J270" s="280"/>
      <c r="K270" s="281"/>
      <c r="L270" s="154">
        <v>16000</v>
      </c>
      <c r="M270" s="155"/>
      <c r="N270" s="154">
        <v>13106</v>
      </c>
      <c r="O270" s="155"/>
      <c r="P270" s="154">
        <f>R270-L270</f>
        <v>0</v>
      </c>
      <c r="Q270" s="155"/>
      <c r="R270" s="154">
        <v>16000</v>
      </c>
      <c r="S270" s="155"/>
      <c r="T270" s="304">
        <f t="shared" si="8"/>
        <v>1</v>
      </c>
      <c r="U270" s="159"/>
    </row>
    <row r="271" spans="1:21" ht="12.75">
      <c r="A271" s="57" t="s">
        <v>94</v>
      </c>
      <c r="B271" s="28"/>
      <c r="C271" s="28"/>
      <c r="D271" s="32">
        <v>613322</v>
      </c>
      <c r="E271" s="408" t="s">
        <v>381</v>
      </c>
      <c r="F271" s="280"/>
      <c r="G271" s="280"/>
      <c r="H271" s="280"/>
      <c r="I271" s="280"/>
      <c r="J271" s="280"/>
      <c r="K271" s="281"/>
      <c r="L271" s="154">
        <v>2000</v>
      </c>
      <c r="M271" s="155"/>
      <c r="N271" s="154">
        <v>1702</v>
      </c>
      <c r="O271" s="155"/>
      <c r="P271" s="154">
        <f>R271-L271</f>
        <v>0</v>
      </c>
      <c r="Q271" s="155"/>
      <c r="R271" s="154">
        <v>2000</v>
      </c>
      <c r="S271" s="155"/>
      <c r="T271" s="253">
        <f>R271/L271</f>
        <v>1</v>
      </c>
      <c r="U271" s="159"/>
    </row>
    <row r="272" spans="1:21" ht="12.75">
      <c r="A272" s="27" t="s">
        <v>326</v>
      </c>
      <c r="B272" s="28"/>
      <c r="C272" s="28"/>
      <c r="D272" s="32">
        <v>613324</v>
      </c>
      <c r="E272" s="408" t="s">
        <v>379</v>
      </c>
      <c r="F272" s="280"/>
      <c r="G272" s="280"/>
      <c r="H272" s="280"/>
      <c r="I272" s="280"/>
      <c r="J272" s="280"/>
      <c r="K272" s="281"/>
      <c r="L272" s="154">
        <v>16000</v>
      </c>
      <c r="M272" s="155"/>
      <c r="N272" s="154">
        <v>12772</v>
      </c>
      <c r="O272" s="155"/>
      <c r="P272" s="154">
        <f>R272-L272</f>
        <v>0</v>
      </c>
      <c r="Q272" s="155"/>
      <c r="R272" s="154">
        <v>16000</v>
      </c>
      <c r="S272" s="155"/>
      <c r="T272" s="253">
        <f>R272/L272</f>
        <v>1</v>
      </c>
      <c r="U272" s="159"/>
    </row>
    <row r="273" spans="1:21" ht="12.75">
      <c r="A273" s="21" t="s">
        <v>95</v>
      </c>
      <c r="B273" s="28"/>
      <c r="C273" s="25">
        <v>613400</v>
      </c>
      <c r="D273" s="32"/>
      <c r="E273" s="146" t="s">
        <v>228</v>
      </c>
      <c r="F273" s="146"/>
      <c r="G273" s="146"/>
      <c r="H273" s="146"/>
      <c r="I273" s="146"/>
      <c r="J273" s="146"/>
      <c r="K273" s="146"/>
      <c r="L273" s="161">
        <f>SUM(L274,L278)</f>
        <v>23200</v>
      </c>
      <c r="M273" s="161"/>
      <c r="N273" s="161">
        <f>SUM(N274,N278)</f>
        <v>19296</v>
      </c>
      <c r="O273" s="161"/>
      <c r="P273" s="161">
        <f>SUM(P274,P278)</f>
        <v>0</v>
      </c>
      <c r="Q273" s="161"/>
      <c r="R273" s="161">
        <f>SUM(R274,R278)</f>
        <v>23200</v>
      </c>
      <c r="S273" s="161"/>
      <c r="T273" s="230">
        <f aca="true" t="shared" si="9" ref="T273:T295">R273/L273</f>
        <v>1</v>
      </c>
      <c r="U273" s="230"/>
    </row>
    <row r="274" spans="1:21" ht="12.75">
      <c r="A274" s="27"/>
      <c r="B274" s="28"/>
      <c r="C274" s="25">
        <v>613410</v>
      </c>
      <c r="D274" s="32"/>
      <c r="E274" s="146" t="s">
        <v>229</v>
      </c>
      <c r="F274" s="146"/>
      <c r="G274" s="146"/>
      <c r="H274" s="146"/>
      <c r="I274" s="146"/>
      <c r="J274" s="146"/>
      <c r="K274" s="146"/>
      <c r="L274" s="161">
        <f>SUM(L275:M277)</f>
        <v>21000</v>
      </c>
      <c r="M274" s="161"/>
      <c r="N274" s="161">
        <f>SUM(N275:O277)</f>
        <v>18036</v>
      </c>
      <c r="O274" s="161"/>
      <c r="P274" s="161">
        <f>SUM(P275:Q277)</f>
        <v>0</v>
      </c>
      <c r="Q274" s="161"/>
      <c r="R274" s="161">
        <f>SUM(R275:S277)</f>
        <v>21000</v>
      </c>
      <c r="S274" s="161"/>
      <c r="T274" s="230">
        <f t="shared" si="9"/>
        <v>1</v>
      </c>
      <c r="U274" s="230"/>
    </row>
    <row r="275" spans="1:21" ht="12.75">
      <c r="A275" s="27" t="s">
        <v>99</v>
      </c>
      <c r="B275" s="28"/>
      <c r="C275" s="28"/>
      <c r="D275" s="32">
        <v>613415</v>
      </c>
      <c r="E275" s="197" t="s">
        <v>230</v>
      </c>
      <c r="F275" s="197"/>
      <c r="G275" s="197"/>
      <c r="H275" s="197"/>
      <c r="I275" s="197"/>
      <c r="J275" s="197"/>
      <c r="K275" s="197"/>
      <c r="L275" s="181">
        <v>1000</v>
      </c>
      <c r="M275" s="181"/>
      <c r="N275" s="181">
        <v>618</v>
      </c>
      <c r="O275" s="181"/>
      <c r="P275" s="181">
        <f>R275-L275</f>
        <v>0</v>
      </c>
      <c r="Q275" s="181"/>
      <c r="R275" s="181">
        <v>1000</v>
      </c>
      <c r="S275" s="181"/>
      <c r="T275" s="266">
        <f>R275/L275</f>
        <v>1</v>
      </c>
      <c r="U275" s="231"/>
    </row>
    <row r="276" spans="1:21" ht="12.75">
      <c r="A276" s="27" t="s">
        <v>100</v>
      </c>
      <c r="B276" s="28"/>
      <c r="C276" s="28"/>
      <c r="D276" s="32">
        <v>613416</v>
      </c>
      <c r="E276" s="197" t="s">
        <v>231</v>
      </c>
      <c r="F276" s="197"/>
      <c r="G276" s="197"/>
      <c r="H276" s="197"/>
      <c r="I276" s="197"/>
      <c r="J276" s="197"/>
      <c r="K276" s="197"/>
      <c r="L276" s="181">
        <v>0</v>
      </c>
      <c r="M276" s="181"/>
      <c r="N276" s="181">
        <v>0</v>
      </c>
      <c r="O276" s="181"/>
      <c r="P276" s="190">
        <f>R276-L276</f>
        <v>0</v>
      </c>
      <c r="Q276" s="181"/>
      <c r="R276" s="181">
        <v>0</v>
      </c>
      <c r="S276" s="181"/>
      <c r="T276" s="282" t="s">
        <v>217</v>
      </c>
      <c r="U276" s="231"/>
    </row>
    <row r="277" spans="1:21" ht="12.75">
      <c r="A277" s="27" t="s">
        <v>101</v>
      </c>
      <c r="B277" s="28"/>
      <c r="C277" s="28"/>
      <c r="D277" s="32">
        <v>613419</v>
      </c>
      <c r="E277" s="197" t="s">
        <v>232</v>
      </c>
      <c r="F277" s="197"/>
      <c r="G277" s="197"/>
      <c r="H277" s="197"/>
      <c r="I277" s="197"/>
      <c r="J277" s="197"/>
      <c r="K277" s="197"/>
      <c r="L277" s="181">
        <v>20000</v>
      </c>
      <c r="M277" s="181"/>
      <c r="N277" s="181">
        <v>17418</v>
      </c>
      <c r="O277" s="181"/>
      <c r="P277" s="190">
        <f>R277-L277</f>
        <v>0</v>
      </c>
      <c r="Q277" s="181"/>
      <c r="R277" s="181">
        <v>20000</v>
      </c>
      <c r="S277" s="181"/>
      <c r="T277" s="231">
        <f t="shared" si="9"/>
        <v>1</v>
      </c>
      <c r="U277" s="231"/>
    </row>
    <row r="278" spans="1:21" ht="12.75">
      <c r="A278" s="27"/>
      <c r="B278" s="28"/>
      <c r="C278" s="25">
        <v>613480</v>
      </c>
      <c r="D278" s="32"/>
      <c r="E278" s="146" t="s">
        <v>233</v>
      </c>
      <c r="F278" s="146"/>
      <c r="G278" s="146"/>
      <c r="H278" s="146"/>
      <c r="I278" s="146"/>
      <c r="J278" s="146"/>
      <c r="K278" s="146"/>
      <c r="L278" s="161">
        <f>SUM(L279:M280)</f>
        <v>2200</v>
      </c>
      <c r="M278" s="161"/>
      <c r="N278" s="161">
        <f>SUM(N279:O280)</f>
        <v>1260</v>
      </c>
      <c r="O278" s="161"/>
      <c r="P278" s="161">
        <f>SUM(P279:Q280)</f>
        <v>0</v>
      </c>
      <c r="Q278" s="161"/>
      <c r="R278" s="161">
        <f>SUM(R279:S280)</f>
        <v>2200</v>
      </c>
      <c r="S278" s="161"/>
      <c r="T278" s="230">
        <f t="shared" si="9"/>
        <v>1</v>
      </c>
      <c r="U278" s="230"/>
    </row>
    <row r="279" spans="1:21" ht="12.75">
      <c r="A279" s="29" t="s">
        <v>296</v>
      </c>
      <c r="B279" s="28"/>
      <c r="C279" s="28"/>
      <c r="D279" s="32">
        <v>613482</v>
      </c>
      <c r="E279" s="197" t="s">
        <v>234</v>
      </c>
      <c r="F279" s="197"/>
      <c r="G279" s="197"/>
      <c r="H279" s="197"/>
      <c r="I279" s="197"/>
      <c r="J279" s="197"/>
      <c r="K279" s="197"/>
      <c r="L279" s="181">
        <v>200</v>
      </c>
      <c r="M279" s="181"/>
      <c r="N279" s="181">
        <v>122</v>
      </c>
      <c r="O279" s="181"/>
      <c r="P279" s="181">
        <f>R279-L279</f>
        <v>0</v>
      </c>
      <c r="Q279" s="181"/>
      <c r="R279" s="181">
        <v>200</v>
      </c>
      <c r="S279" s="181"/>
      <c r="T279" s="231">
        <f t="shared" si="9"/>
        <v>1</v>
      </c>
      <c r="U279" s="231"/>
    </row>
    <row r="280" spans="1:21" ht="12.75">
      <c r="A280" s="27" t="s">
        <v>336</v>
      </c>
      <c r="B280" s="28"/>
      <c r="C280" s="28"/>
      <c r="D280" s="32">
        <v>613484</v>
      </c>
      <c r="E280" s="197" t="s">
        <v>235</v>
      </c>
      <c r="F280" s="197"/>
      <c r="G280" s="197"/>
      <c r="H280" s="197"/>
      <c r="I280" s="197"/>
      <c r="J280" s="197"/>
      <c r="K280" s="197"/>
      <c r="L280" s="181">
        <v>2000</v>
      </c>
      <c r="M280" s="181"/>
      <c r="N280" s="181">
        <v>1138</v>
      </c>
      <c r="O280" s="181"/>
      <c r="P280" s="181">
        <f>R280-L280</f>
        <v>0</v>
      </c>
      <c r="Q280" s="181"/>
      <c r="R280" s="181">
        <v>2000</v>
      </c>
      <c r="S280" s="181"/>
      <c r="T280" s="231">
        <f t="shared" si="9"/>
        <v>1</v>
      </c>
      <c r="U280" s="231"/>
    </row>
    <row r="281" spans="1:21" ht="12.75">
      <c r="A281" s="21" t="s">
        <v>102</v>
      </c>
      <c r="B281" s="28"/>
      <c r="C281" s="25">
        <v>613500</v>
      </c>
      <c r="D281" s="32"/>
      <c r="E281" s="146" t="s">
        <v>236</v>
      </c>
      <c r="F281" s="146"/>
      <c r="G281" s="146"/>
      <c r="H281" s="146"/>
      <c r="I281" s="146"/>
      <c r="J281" s="146"/>
      <c r="K281" s="146"/>
      <c r="L281" s="161">
        <f>SUM(L282,L286)</f>
        <v>46000</v>
      </c>
      <c r="M281" s="161"/>
      <c r="N281" s="161">
        <f>SUM(N282,N286)</f>
        <v>39258</v>
      </c>
      <c r="O281" s="161"/>
      <c r="P281" s="161">
        <f>SUM(P282,P286)</f>
        <v>0</v>
      </c>
      <c r="Q281" s="161"/>
      <c r="R281" s="161">
        <f>SUM(R282,R286)</f>
        <v>46000</v>
      </c>
      <c r="S281" s="161"/>
      <c r="T281" s="230">
        <f t="shared" si="9"/>
        <v>1</v>
      </c>
      <c r="U281" s="230"/>
    </row>
    <row r="282" spans="1:21" ht="12.75">
      <c r="A282" s="27"/>
      <c r="B282" s="28"/>
      <c r="C282" s="25">
        <v>613510</v>
      </c>
      <c r="D282" s="32"/>
      <c r="E282" s="146" t="s">
        <v>237</v>
      </c>
      <c r="F282" s="146"/>
      <c r="G282" s="146"/>
      <c r="H282" s="146"/>
      <c r="I282" s="146"/>
      <c r="J282" s="146"/>
      <c r="K282" s="146"/>
      <c r="L282" s="161">
        <f>SUM(L283:M285)</f>
        <v>18000</v>
      </c>
      <c r="M282" s="161"/>
      <c r="N282" s="161">
        <f>SUM(N283:O285)</f>
        <v>14415</v>
      </c>
      <c r="O282" s="161"/>
      <c r="P282" s="161">
        <f>SUM(P283:Q285)</f>
        <v>0</v>
      </c>
      <c r="Q282" s="161"/>
      <c r="R282" s="161">
        <f>SUM(R283:S285)</f>
        <v>18000</v>
      </c>
      <c r="S282" s="161"/>
      <c r="T282" s="230">
        <f t="shared" si="9"/>
        <v>1</v>
      </c>
      <c r="U282" s="230"/>
    </row>
    <row r="283" spans="1:21" ht="12.75">
      <c r="A283" s="27" t="s">
        <v>110</v>
      </c>
      <c r="B283" s="28"/>
      <c r="C283" s="25"/>
      <c r="D283" s="32">
        <v>613511</v>
      </c>
      <c r="E283" s="248" t="s">
        <v>20</v>
      </c>
      <c r="F283" s="248"/>
      <c r="G283" s="248"/>
      <c r="H283" s="248"/>
      <c r="I283" s="248"/>
      <c r="J283" s="248"/>
      <c r="K283" s="248"/>
      <c r="L283" s="257">
        <v>0</v>
      </c>
      <c r="M283" s="257"/>
      <c r="N283" s="301">
        <v>0</v>
      </c>
      <c r="O283" s="301"/>
      <c r="P283" s="190">
        <f>R283-L283</f>
        <v>0</v>
      </c>
      <c r="Q283" s="181"/>
      <c r="R283" s="301">
        <v>0</v>
      </c>
      <c r="S283" s="301"/>
      <c r="T283" s="250" t="s">
        <v>217</v>
      </c>
      <c r="U283" s="231"/>
    </row>
    <row r="284" spans="1:21" ht="12.75">
      <c r="A284" s="27" t="s">
        <v>111</v>
      </c>
      <c r="B284" s="28"/>
      <c r="C284" s="28"/>
      <c r="D284" s="32">
        <v>613512</v>
      </c>
      <c r="E284" s="197" t="s">
        <v>238</v>
      </c>
      <c r="F284" s="197"/>
      <c r="G284" s="197"/>
      <c r="H284" s="197"/>
      <c r="I284" s="197"/>
      <c r="J284" s="197"/>
      <c r="K284" s="197"/>
      <c r="L284" s="257">
        <v>18000</v>
      </c>
      <c r="M284" s="257"/>
      <c r="N284" s="181">
        <v>14415</v>
      </c>
      <c r="O284" s="181"/>
      <c r="P284" s="190">
        <f>R284-L284</f>
        <v>0</v>
      </c>
      <c r="Q284" s="181"/>
      <c r="R284" s="181">
        <v>18000</v>
      </c>
      <c r="S284" s="181"/>
      <c r="T284" s="231">
        <f t="shared" si="9"/>
        <v>1</v>
      </c>
      <c r="U284" s="231"/>
    </row>
    <row r="285" spans="1:21" ht="12.75">
      <c r="A285" s="27" t="s">
        <v>112</v>
      </c>
      <c r="B285" s="28"/>
      <c r="C285" s="28"/>
      <c r="D285" s="32">
        <v>613513</v>
      </c>
      <c r="E285" s="197" t="s">
        <v>21</v>
      </c>
      <c r="F285" s="197"/>
      <c r="G285" s="197"/>
      <c r="H285" s="197"/>
      <c r="I285" s="197"/>
      <c r="J285" s="197"/>
      <c r="K285" s="197"/>
      <c r="L285" s="257">
        <v>0</v>
      </c>
      <c r="M285" s="257"/>
      <c r="N285" s="181">
        <v>0</v>
      </c>
      <c r="O285" s="181"/>
      <c r="P285" s="190">
        <f>R285-L285</f>
        <v>0</v>
      </c>
      <c r="Q285" s="181"/>
      <c r="R285" s="181">
        <v>0</v>
      </c>
      <c r="S285" s="181"/>
      <c r="T285" s="250" t="s">
        <v>217</v>
      </c>
      <c r="U285" s="231"/>
    </row>
    <row r="286" spans="1:21" ht="12.75">
      <c r="A286" s="27"/>
      <c r="B286" s="28"/>
      <c r="C286" s="25">
        <v>613520</v>
      </c>
      <c r="D286" s="32"/>
      <c r="E286" s="146" t="s">
        <v>239</v>
      </c>
      <c r="F286" s="146"/>
      <c r="G286" s="146"/>
      <c r="H286" s="146"/>
      <c r="I286" s="146"/>
      <c r="J286" s="146"/>
      <c r="K286" s="146"/>
      <c r="L286" s="161">
        <f>SUM(L287:M289)</f>
        <v>28000</v>
      </c>
      <c r="M286" s="161"/>
      <c r="N286" s="161">
        <f>SUM(N287:O289)</f>
        <v>24843</v>
      </c>
      <c r="O286" s="161"/>
      <c r="P286" s="161">
        <f>SUM(P287:Q289)</f>
        <v>0</v>
      </c>
      <c r="Q286" s="161"/>
      <c r="R286" s="161">
        <f>SUM(R287:S289)</f>
        <v>28000</v>
      </c>
      <c r="S286" s="161"/>
      <c r="T286" s="230">
        <f t="shared" si="9"/>
        <v>1</v>
      </c>
      <c r="U286" s="230"/>
    </row>
    <row r="287" spans="1:21" ht="12.75">
      <c r="A287" s="27" t="s">
        <v>113</v>
      </c>
      <c r="B287" s="28"/>
      <c r="C287" s="28"/>
      <c r="D287" s="32">
        <v>613522</v>
      </c>
      <c r="E287" s="197" t="s">
        <v>240</v>
      </c>
      <c r="F287" s="197"/>
      <c r="G287" s="197"/>
      <c r="H287" s="197"/>
      <c r="I287" s="197"/>
      <c r="J287" s="197"/>
      <c r="K287" s="197"/>
      <c r="L287" s="181">
        <v>0</v>
      </c>
      <c r="M287" s="181"/>
      <c r="N287" s="181">
        <v>0</v>
      </c>
      <c r="O287" s="181"/>
      <c r="P287" s="181">
        <f>R287-L287</f>
        <v>0</v>
      </c>
      <c r="Q287" s="181"/>
      <c r="R287" s="181">
        <v>0</v>
      </c>
      <c r="S287" s="181"/>
      <c r="T287" s="266" t="s">
        <v>217</v>
      </c>
      <c r="U287" s="231"/>
    </row>
    <row r="288" spans="1:21" ht="12.75">
      <c r="A288" s="27" t="s">
        <v>26</v>
      </c>
      <c r="B288" s="28"/>
      <c r="C288" s="28"/>
      <c r="D288" s="32">
        <v>613523</v>
      </c>
      <c r="E288" s="197" t="s">
        <v>241</v>
      </c>
      <c r="F288" s="197"/>
      <c r="G288" s="197"/>
      <c r="H288" s="197"/>
      <c r="I288" s="197"/>
      <c r="J288" s="197"/>
      <c r="K288" s="197"/>
      <c r="L288" s="181">
        <v>3000</v>
      </c>
      <c r="M288" s="181"/>
      <c r="N288" s="181">
        <v>2532</v>
      </c>
      <c r="O288" s="181"/>
      <c r="P288" s="181">
        <f>R288-L288</f>
        <v>0</v>
      </c>
      <c r="Q288" s="181"/>
      <c r="R288" s="181">
        <v>3000</v>
      </c>
      <c r="S288" s="181"/>
      <c r="T288" s="231">
        <f t="shared" si="9"/>
        <v>1</v>
      </c>
      <c r="U288" s="231"/>
    </row>
    <row r="289" spans="1:21" ht="12.75">
      <c r="A289" s="27" t="s">
        <v>27</v>
      </c>
      <c r="B289" s="28"/>
      <c r="C289" s="28"/>
      <c r="D289" s="32">
        <v>613524</v>
      </c>
      <c r="E289" s="197" t="s">
        <v>242</v>
      </c>
      <c r="F289" s="197"/>
      <c r="G289" s="197"/>
      <c r="H289" s="197"/>
      <c r="I289" s="197"/>
      <c r="J289" s="197"/>
      <c r="K289" s="197"/>
      <c r="L289" s="181">
        <v>25000</v>
      </c>
      <c r="M289" s="181"/>
      <c r="N289" s="181">
        <v>22311</v>
      </c>
      <c r="O289" s="181"/>
      <c r="P289" s="181">
        <f>R289-L289</f>
        <v>0</v>
      </c>
      <c r="Q289" s="181"/>
      <c r="R289" s="181">
        <v>25000</v>
      </c>
      <c r="S289" s="181"/>
      <c r="T289" s="231">
        <f t="shared" si="9"/>
        <v>1</v>
      </c>
      <c r="U289" s="231"/>
    </row>
    <row r="290" spans="1:21" ht="12.75">
      <c r="A290" s="21" t="s">
        <v>114</v>
      </c>
      <c r="B290" s="28"/>
      <c r="C290" s="25">
        <v>613600</v>
      </c>
      <c r="D290" s="32"/>
      <c r="E290" s="146" t="s">
        <v>243</v>
      </c>
      <c r="F290" s="146"/>
      <c r="G290" s="146"/>
      <c r="H290" s="146"/>
      <c r="I290" s="146"/>
      <c r="J290" s="146"/>
      <c r="K290" s="146"/>
      <c r="L290" s="161">
        <f>SUM(L291)</f>
        <v>7000</v>
      </c>
      <c r="M290" s="161"/>
      <c r="N290" s="161">
        <f>SUM(N291)</f>
        <v>6140</v>
      </c>
      <c r="O290" s="161"/>
      <c r="P290" s="161">
        <f>SUM(P291)</f>
        <v>0</v>
      </c>
      <c r="Q290" s="161"/>
      <c r="R290" s="161">
        <f>SUM(R291)</f>
        <v>7000</v>
      </c>
      <c r="S290" s="161"/>
      <c r="T290" s="230">
        <f t="shared" si="9"/>
        <v>1</v>
      </c>
      <c r="U290" s="230"/>
    </row>
    <row r="291" spans="1:21" ht="12.75">
      <c r="A291" s="27"/>
      <c r="B291" s="28"/>
      <c r="C291" s="25">
        <v>613610</v>
      </c>
      <c r="D291" s="98"/>
      <c r="E291" s="146" t="s">
        <v>244</v>
      </c>
      <c r="F291" s="146"/>
      <c r="G291" s="146"/>
      <c r="H291" s="146"/>
      <c r="I291" s="146"/>
      <c r="J291" s="146"/>
      <c r="K291" s="146"/>
      <c r="L291" s="161">
        <f>SUM(L292)</f>
        <v>7000</v>
      </c>
      <c r="M291" s="161"/>
      <c r="N291" s="161">
        <f>SUM(N292)</f>
        <v>6140</v>
      </c>
      <c r="O291" s="161"/>
      <c r="P291" s="161">
        <f>SUM(P292)</f>
        <v>0</v>
      </c>
      <c r="Q291" s="161"/>
      <c r="R291" s="161">
        <f>SUM(R292)</f>
        <v>7000</v>
      </c>
      <c r="S291" s="161"/>
      <c r="T291" s="230">
        <f t="shared" si="9"/>
        <v>1</v>
      </c>
      <c r="U291" s="230"/>
    </row>
    <row r="292" spans="1:21" ht="12.75">
      <c r="A292" s="27" t="s">
        <v>118</v>
      </c>
      <c r="B292" s="28"/>
      <c r="C292" s="28"/>
      <c r="D292" s="32">
        <v>613611</v>
      </c>
      <c r="E292" s="197" t="s">
        <v>245</v>
      </c>
      <c r="F292" s="197"/>
      <c r="G292" s="197"/>
      <c r="H292" s="197"/>
      <c r="I292" s="197"/>
      <c r="J292" s="197"/>
      <c r="K292" s="197"/>
      <c r="L292" s="181">
        <v>7000</v>
      </c>
      <c r="M292" s="181"/>
      <c r="N292" s="181">
        <v>6140</v>
      </c>
      <c r="O292" s="181"/>
      <c r="P292" s="181">
        <f>R292-L292</f>
        <v>0</v>
      </c>
      <c r="Q292" s="181"/>
      <c r="R292" s="181">
        <v>7000</v>
      </c>
      <c r="S292" s="181"/>
      <c r="T292" s="231">
        <f t="shared" si="9"/>
        <v>1</v>
      </c>
      <c r="U292" s="231"/>
    </row>
    <row r="293" spans="1:21" ht="12.75">
      <c r="A293" s="21" t="s">
        <v>120</v>
      </c>
      <c r="B293" s="28"/>
      <c r="C293" s="25">
        <v>613700</v>
      </c>
      <c r="D293" s="32"/>
      <c r="E293" s="146" t="s">
        <v>246</v>
      </c>
      <c r="F293" s="146"/>
      <c r="G293" s="146"/>
      <c r="H293" s="146"/>
      <c r="I293" s="146"/>
      <c r="J293" s="146"/>
      <c r="K293" s="146"/>
      <c r="L293" s="161">
        <f>SUM(L294,L305)</f>
        <v>460100</v>
      </c>
      <c r="M293" s="161"/>
      <c r="N293" s="161">
        <f>SUM(N294,N305)</f>
        <v>397194</v>
      </c>
      <c r="O293" s="161"/>
      <c r="P293" s="161">
        <f>SUM(P294,P305)</f>
        <v>0</v>
      </c>
      <c r="Q293" s="161"/>
      <c r="R293" s="161">
        <f>SUM(R294,R305)</f>
        <v>460100</v>
      </c>
      <c r="S293" s="161"/>
      <c r="T293" s="230">
        <f t="shared" si="9"/>
        <v>1</v>
      </c>
      <c r="U293" s="230"/>
    </row>
    <row r="294" spans="1:21" ht="12.75">
      <c r="A294" s="27"/>
      <c r="B294" s="28"/>
      <c r="C294" s="25">
        <v>613710</v>
      </c>
      <c r="D294" s="98"/>
      <c r="E294" s="146" t="s">
        <v>247</v>
      </c>
      <c r="F294" s="146"/>
      <c r="G294" s="146"/>
      <c r="H294" s="146"/>
      <c r="I294" s="146"/>
      <c r="J294" s="146"/>
      <c r="K294" s="146"/>
      <c r="L294" s="161">
        <f>SUM(L295:M304)</f>
        <v>42100</v>
      </c>
      <c r="M294" s="161"/>
      <c r="N294" s="161">
        <f>SUM(N295:O304)</f>
        <v>35476</v>
      </c>
      <c r="O294" s="161"/>
      <c r="P294" s="161">
        <f>SUM(P295:Q304)</f>
        <v>0</v>
      </c>
      <c r="Q294" s="161"/>
      <c r="R294" s="161">
        <f>SUM(R295:S304)</f>
        <v>42100</v>
      </c>
      <c r="S294" s="161"/>
      <c r="T294" s="230">
        <f t="shared" si="9"/>
        <v>1</v>
      </c>
      <c r="U294" s="230"/>
    </row>
    <row r="295" spans="1:21" ht="12.75">
      <c r="A295" s="27" t="s">
        <v>124</v>
      </c>
      <c r="B295" s="28"/>
      <c r="C295" s="28"/>
      <c r="D295" s="32">
        <v>613711</v>
      </c>
      <c r="E295" s="197" t="s">
        <v>248</v>
      </c>
      <c r="F295" s="197"/>
      <c r="G295" s="197"/>
      <c r="H295" s="197"/>
      <c r="I295" s="197"/>
      <c r="J295" s="197"/>
      <c r="K295" s="197"/>
      <c r="L295" s="181">
        <v>40000</v>
      </c>
      <c r="M295" s="181"/>
      <c r="N295" s="181">
        <v>33761</v>
      </c>
      <c r="O295" s="181"/>
      <c r="P295" s="181">
        <f>R295-L295</f>
        <v>0</v>
      </c>
      <c r="Q295" s="181"/>
      <c r="R295" s="181">
        <v>40000</v>
      </c>
      <c r="S295" s="181"/>
      <c r="T295" s="231">
        <f t="shared" si="9"/>
        <v>1</v>
      </c>
      <c r="U295" s="231"/>
    </row>
    <row r="296" spans="1:21" ht="12.75">
      <c r="A296" s="27" t="s">
        <v>125</v>
      </c>
      <c r="B296" s="28"/>
      <c r="C296" s="28"/>
      <c r="D296" s="32">
        <v>613712</v>
      </c>
      <c r="E296" s="197" t="s">
        <v>249</v>
      </c>
      <c r="F296" s="197"/>
      <c r="G296" s="197"/>
      <c r="H296" s="197"/>
      <c r="I296" s="197"/>
      <c r="J296" s="197"/>
      <c r="K296" s="197"/>
      <c r="L296" s="181">
        <v>1000</v>
      </c>
      <c r="M296" s="181"/>
      <c r="N296" s="181">
        <v>634</v>
      </c>
      <c r="O296" s="181"/>
      <c r="P296" s="181">
        <f>R296-L296</f>
        <v>0</v>
      </c>
      <c r="Q296" s="181"/>
      <c r="R296" s="181">
        <v>1000</v>
      </c>
      <c r="S296" s="181"/>
      <c r="T296" s="266" t="s">
        <v>217</v>
      </c>
      <c r="U296" s="231"/>
    </row>
    <row r="297" spans="1:21" ht="12.75">
      <c r="A297" s="8"/>
      <c r="B297" s="6"/>
      <c r="C297" s="6"/>
      <c r="D297" s="93"/>
      <c r="E297" s="12"/>
      <c r="F297" s="12"/>
      <c r="G297" s="12"/>
      <c r="H297" s="12"/>
      <c r="I297" s="12"/>
      <c r="J297" s="12"/>
      <c r="K297" s="12"/>
      <c r="L297" s="15"/>
      <c r="M297" s="15"/>
      <c r="N297" s="15"/>
      <c r="O297" s="15"/>
      <c r="P297" s="15"/>
      <c r="Q297" s="15"/>
      <c r="R297" s="15"/>
      <c r="S297" s="15"/>
      <c r="T297" s="117"/>
      <c r="U297" s="11"/>
    </row>
    <row r="298" spans="1:21" s="1" customFormat="1" ht="12.75">
      <c r="A298" s="8"/>
      <c r="B298" s="6"/>
      <c r="C298" s="6"/>
      <c r="D298" s="93"/>
      <c r="E298" s="12"/>
      <c r="F298" s="12"/>
      <c r="G298" s="12"/>
      <c r="H298" s="12"/>
      <c r="I298" s="12"/>
      <c r="J298" s="12"/>
      <c r="K298" s="17" t="s">
        <v>59</v>
      </c>
      <c r="L298" s="15"/>
      <c r="M298" s="15"/>
      <c r="N298" s="15"/>
      <c r="O298" s="15"/>
      <c r="P298" s="15"/>
      <c r="Q298" s="15"/>
      <c r="R298" s="15"/>
      <c r="S298" s="15"/>
      <c r="T298" s="11"/>
      <c r="U298" s="11"/>
    </row>
    <row r="299" spans="1:21" ht="12.75" customHeight="1">
      <c r="A299" s="331" t="s">
        <v>52</v>
      </c>
      <c r="B299" s="249" t="s">
        <v>53</v>
      </c>
      <c r="C299" s="249" t="s">
        <v>54</v>
      </c>
      <c r="D299" s="332" t="s">
        <v>55</v>
      </c>
      <c r="E299" s="331" t="s">
        <v>194</v>
      </c>
      <c r="F299" s="331"/>
      <c r="G299" s="331"/>
      <c r="H299" s="331"/>
      <c r="I299" s="331"/>
      <c r="J299" s="331"/>
      <c r="K299" s="331"/>
      <c r="L299" s="249" t="s">
        <v>398</v>
      </c>
      <c r="M299" s="249"/>
      <c r="N299" s="249" t="s">
        <v>414</v>
      </c>
      <c r="O299" s="249"/>
      <c r="P299" s="341" t="s">
        <v>64</v>
      </c>
      <c r="Q299" s="341"/>
      <c r="R299" s="249" t="s">
        <v>399</v>
      </c>
      <c r="S299" s="249"/>
      <c r="T299" s="249" t="s">
        <v>347</v>
      </c>
      <c r="U299" s="249"/>
    </row>
    <row r="300" spans="1:21" ht="12.75">
      <c r="A300" s="331"/>
      <c r="B300" s="249"/>
      <c r="C300" s="249"/>
      <c r="D300" s="333"/>
      <c r="E300" s="331"/>
      <c r="F300" s="331"/>
      <c r="G300" s="331"/>
      <c r="H300" s="331"/>
      <c r="I300" s="331"/>
      <c r="J300" s="331"/>
      <c r="K300" s="331"/>
      <c r="L300" s="249"/>
      <c r="M300" s="249"/>
      <c r="N300" s="249"/>
      <c r="O300" s="249"/>
      <c r="P300" s="341"/>
      <c r="Q300" s="341"/>
      <c r="R300" s="249"/>
      <c r="S300" s="249"/>
      <c r="T300" s="249"/>
      <c r="U300" s="249"/>
    </row>
    <row r="301" spans="1:21" ht="12.75">
      <c r="A301" s="331"/>
      <c r="B301" s="249"/>
      <c r="C301" s="249"/>
      <c r="D301" s="334"/>
      <c r="E301" s="331"/>
      <c r="F301" s="331"/>
      <c r="G301" s="331"/>
      <c r="H301" s="331"/>
      <c r="I301" s="331"/>
      <c r="J301" s="331"/>
      <c r="K301" s="331"/>
      <c r="L301" s="249"/>
      <c r="M301" s="249"/>
      <c r="N301" s="249"/>
      <c r="O301" s="249"/>
      <c r="P301" s="341"/>
      <c r="Q301" s="341"/>
      <c r="R301" s="249"/>
      <c r="S301" s="249"/>
      <c r="T301" s="249"/>
      <c r="U301" s="249"/>
    </row>
    <row r="302" spans="1:21" ht="12.75">
      <c r="A302" s="19" t="s">
        <v>45</v>
      </c>
      <c r="B302" s="19" t="s">
        <v>46</v>
      </c>
      <c r="C302" s="19" t="s">
        <v>47</v>
      </c>
      <c r="D302" s="91" t="s">
        <v>48</v>
      </c>
      <c r="E302" s="195" t="s">
        <v>57</v>
      </c>
      <c r="F302" s="196"/>
      <c r="G302" s="196"/>
      <c r="H302" s="196"/>
      <c r="I302" s="196"/>
      <c r="J302" s="196"/>
      <c r="K302" s="196"/>
      <c r="L302" s="195" t="s">
        <v>58</v>
      </c>
      <c r="M302" s="196"/>
      <c r="N302" s="195" t="s">
        <v>59</v>
      </c>
      <c r="O302" s="196"/>
      <c r="P302" s="195" t="s">
        <v>61</v>
      </c>
      <c r="Q302" s="196"/>
      <c r="R302" s="195" t="s">
        <v>62</v>
      </c>
      <c r="S302" s="196"/>
      <c r="T302" s="195" t="s">
        <v>63</v>
      </c>
      <c r="U302" s="195"/>
    </row>
    <row r="303" spans="1:21" ht="12.75">
      <c r="A303" s="42" t="s">
        <v>297</v>
      </c>
      <c r="B303" s="43"/>
      <c r="C303" s="43"/>
      <c r="D303" s="96">
        <v>613713</v>
      </c>
      <c r="E303" s="391" t="s">
        <v>250</v>
      </c>
      <c r="F303" s="391"/>
      <c r="G303" s="391"/>
      <c r="H303" s="391"/>
      <c r="I303" s="391"/>
      <c r="J303" s="391"/>
      <c r="K303" s="391"/>
      <c r="L303" s="267">
        <v>1100</v>
      </c>
      <c r="M303" s="267"/>
      <c r="N303" s="267">
        <v>1081</v>
      </c>
      <c r="O303" s="267"/>
      <c r="P303" s="267">
        <f>R303-L303</f>
        <v>0</v>
      </c>
      <c r="Q303" s="267"/>
      <c r="R303" s="267">
        <v>1100</v>
      </c>
      <c r="S303" s="267"/>
      <c r="T303" s="297">
        <f>R303/L303</f>
        <v>1</v>
      </c>
      <c r="U303" s="297"/>
    </row>
    <row r="304" spans="1:21" s="1" customFormat="1" ht="12.75">
      <c r="A304" s="27" t="s">
        <v>298</v>
      </c>
      <c r="B304" s="28"/>
      <c r="C304" s="28"/>
      <c r="D304" s="32">
        <v>613714</v>
      </c>
      <c r="E304" s="197" t="s">
        <v>251</v>
      </c>
      <c r="F304" s="197"/>
      <c r="G304" s="197"/>
      <c r="H304" s="197"/>
      <c r="I304" s="197"/>
      <c r="J304" s="197"/>
      <c r="K304" s="197"/>
      <c r="L304" s="181">
        <v>0</v>
      </c>
      <c r="M304" s="181"/>
      <c r="N304" s="181">
        <v>0</v>
      </c>
      <c r="O304" s="181"/>
      <c r="P304" s="181">
        <f>R304-L304</f>
        <v>0</v>
      </c>
      <c r="Q304" s="181"/>
      <c r="R304" s="181">
        <v>0</v>
      </c>
      <c r="S304" s="181"/>
      <c r="T304" s="266" t="s">
        <v>217</v>
      </c>
      <c r="U304" s="231"/>
    </row>
    <row r="305" spans="1:21" ht="12.75">
      <c r="A305" s="27"/>
      <c r="B305" s="28"/>
      <c r="C305" s="25">
        <v>613720</v>
      </c>
      <c r="D305" s="32"/>
      <c r="E305" s="146" t="s">
        <v>252</v>
      </c>
      <c r="F305" s="146"/>
      <c r="G305" s="146"/>
      <c r="H305" s="146"/>
      <c r="I305" s="146"/>
      <c r="J305" s="146"/>
      <c r="K305" s="146"/>
      <c r="L305" s="180">
        <f>SUM(L306:L309)</f>
        <v>418000</v>
      </c>
      <c r="M305" s="180"/>
      <c r="N305" s="180">
        <f>SUM(N306:N309)</f>
        <v>361718</v>
      </c>
      <c r="O305" s="180"/>
      <c r="P305" s="161">
        <f>SUM(P306:P309)</f>
        <v>0</v>
      </c>
      <c r="Q305" s="161"/>
      <c r="R305" s="161">
        <f>SUM(R306:R309)</f>
        <v>418000</v>
      </c>
      <c r="S305" s="161"/>
      <c r="T305" s="230">
        <f>R305/L305</f>
        <v>1</v>
      </c>
      <c r="U305" s="230"/>
    </row>
    <row r="306" spans="1:21" ht="12.75">
      <c r="A306" s="27" t="s">
        <v>299</v>
      </c>
      <c r="B306" s="28"/>
      <c r="C306" s="28"/>
      <c r="D306" s="32">
        <v>613721</v>
      </c>
      <c r="E306" s="197" t="s">
        <v>253</v>
      </c>
      <c r="F306" s="197"/>
      <c r="G306" s="197"/>
      <c r="H306" s="197"/>
      <c r="I306" s="197"/>
      <c r="J306" s="197"/>
      <c r="K306" s="197"/>
      <c r="L306" s="181">
        <v>6000</v>
      </c>
      <c r="M306" s="181"/>
      <c r="N306" s="181">
        <v>4894</v>
      </c>
      <c r="O306" s="181"/>
      <c r="P306" s="190">
        <f>R306-L306</f>
        <v>0</v>
      </c>
      <c r="Q306" s="181"/>
      <c r="R306" s="181">
        <v>6000</v>
      </c>
      <c r="S306" s="181"/>
      <c r="T306" s="231">
        <f>R306/L306</f>
        <v>1</v>
      </c>
      <c r="U306" s="231"/>
    </row>
    <row r="307" spans="1:21" ht="12.75">
      <c r="A307" s="57" t="s">
        <v>300</v>
      </c>
      <c r="B307" s="19"/>
      <c r="C307" s="19"/>
      <c r="D307" s="58">
        <v>613722</v>
      </c>
      <c r="E307" s="408" t="s">
        <v>382</v>
      </c>
      <c r="F307" s="444"/>
      <c r="G307" s="444"/>
      <c r="H307" s="444"/>
      <c r="I307" s="444"/>
      <c r="J307" s="444"/>
      <c r="K307" s="445"/>
      <c r="L307" s="156">
        <v>10000</v>
      </c>
      <c r="M307" s="157"/>
      <c r="N307" s="156">
        <v>8386</v>
      </c>
      <c r="O307" s="157"/>
      <c r="P307" s="156">
        <f>R307-L307</f>
        <v>0</v>
      </c>
      <c r="Q307" s="157"/>
      <c r="R307" s="156">
        <v>10000</v>
      </c>
      <c r="S307" s="157"/>
      <c r="T307" s="262">
        <f>R307/L307</f>
        <v>1</v>
      </c>
      <c r="U307" s="263"/>
    </row>
    <row r="308" spans="1:21" ht="12.75">
      <c r="A308" s="57" t="s">
        <v>301</v>
      </c>
      <c r="B308" s="19"/>
      <c r="C308" s="19"/>
      <c r="D308" s="58">
        <v>613723</v>
      </c>
      <c r="E308" s="408" t="s">
        <v>383</v>
      </c>
      <c r="F308" s="444"/>
      <c r="G308" s="444"/>
      <c r="H308" s="444"/>
      <c r="I308" s="444"/>
      <c r="J308" s="444"/>
      <c r="K308" s="445"/>
      <c r="L308" s="156">
        <v>2000</v>
      </c>
      <c r="M308" s="157"/>
      <c r="N308" s="156">
        <v>1383</v>
      </c>
      <c r="O308" s="157"/>
      <c r="P308" s="156">
        <f>R308-L308</f>
        <v>0</v>
      </c>
      <c r="Q308" s="157"/>
      <c r="R308" s="156">
        <v>2000</v>
      </c>
      <c r="S308" s="157"/>
      <c r="T308" s="262">
        <f>R308/L308</f>
        <v>1</v>
      </c>
      <c r="U308" s="263"/>
    </row>
    <row r="309" spans="1:21" ht="12.75">
      <c r="A309" s="27" t="s">
        <v>302</v>
      </c>
      <c r="B309" s="28"/>
      <c r="C309" s="28"/>
      <c r="D309" s="32">
        <v>613724</v>
      </c>
      <c r="E309" s="279" t="s">
        <v>254</v>
      </c>
      <c r="F309" s="280"/>
      <c r="G309" s="280"/>
      <c r="H309" s="280"/>
      <c r="I309" s="280"/>
      <c r="J309" s="280"/>
      <c r="K309" s="281"/>
      <c r="L309" s="154">
        <v>400000</v>
      </c>
      <c r="M309" s="155"/>
      <c r="N309" s="154">
        <v>347055</v>
      </c>
      <c r="O309" s="155"/>
      <c r="P309" s="156">
        <f>R309-L309</f>
        <v>0</v>
      </c>
      <c r="Q309" s="157"/>
      <c r="R309" s="154">
        <v>400000</v>
      </c>
      <c r="S309" s="155"/>
      <c r="T309" s="264">
        <f aca="true" t="shared" si="10" ref="T309:T334">R309/L309</f>
        <v>1</v>
      </c>
      <c r="U309" s="254"/>
    </row>
    <row r="310" spans="1:21" ht="12.75">
      <c r="A310" s="21" t="s">
        <v>303</v>
      </c>
      <c r="B310" s="28"/>
      <c r="C310" s="25">
        <v>613800</v>
      </c>
      <c r="D310" s="32"/>
      <c r="E310" s="327" t="s">
        <v>256</v>
      </c>
      <c r="F310" s="328"/>
      <c r="G310" s="328"/>
      <c r="H310" s="328"/>
      <c r="I310" s="328"/>
      <c r="J310" s="328"/>
      <c r="K310" s="329"/>
      <c r="L310" s="307">
        <f>SUM(L311)</f>
        <v>4000</v>
      </c>
      <c r="M310" s="308"/>
      <c r="N310" s="307">
        <f>SUM(N311)</f>
        <v>3276</v>
      </c>
      <c r="O310" s="308"/>
      <c r="P310" s="307">
        <f>SUM(P311)</f>
        <v>0</v>
      </c>
      <c r="Q310" s="308"/>
      <c r="R310" s="307">
        <f>SUM(R311)</f>
        <v>4000</v>
      </c>
      <c r="S310" s="308"/>
      <c r="T310" s="298">
        <f t="shared" si="10"/>
        <v>1</v>
      </c>
      <c r="U310" s="299"/>
    </row>
    <row r="311" spans="1:21" ht="12.75">
      <c r="A311" s="27"/>
      <c r="B311" s="28"/>
      <c r="C311" s="25">
        <v>613820</v>
      </c>
      <c r="D311" s="32"/>
      <c r="E311" s="146" t="s">
        <v>255</v>
      </c>
      <c r="F311" s="146"/>
      <c r="G311" s="146"/>
      <c r="H311" s="146"/>
      <c r="I311" s="146"/>
      <c r="J311" s="146"/>
      <c r="K311" s="146"/>
      <c r="L311" s="161">
        <f>SUM(L312)</f>
        <v>4000</v>
      </c>
      <c r="M311" s="161"/>
      <c r="N311" s="161">
        <f>SUM(N312)</f>
        <v>3276</v>
      </c>
      <c r="O311" s="161"/>
      <c r="P311" s="161">
        <f>SUM(P312)</f>
        <v>0</v>
      </c>
      <c r="Q311" s="161"/>
      <c r="R311" s="161">
        <f>SUM(R312)</f>
        <v>4000</v>
      </c>
      <c r="S311" s="161"/>
      <c r="T311" s="230">
        <f t="shared" si="10"/>
        <v>1</v>
      </c>
      <c r="U311" s="230"/>
    </row>
    <row r="312" spans="1:21" ht="12.75">
      <c r="A312" s="27" t="s">
        <v>304</v>
      </c>
      <c r="B312" s="28"/>
      <c r="C312" s="28"/>
      <c r="D312" s="32">
        <v>613821</v>
      </c>
      <c r="E312" s="197" t="s">
        <v>257</v>
      </c>
      <c r="F312" s="197"/>
      <c r="G312" s="197"/>
      <c r="H312" s="197"/>
      <c r="I312" s="197"/>
      <c r="J312" s="197"/>
      <c r="K312" s="197"/>
      <c r="L312" s="181">
        <v>4000</v>
      </c>
      <c r="M312" s="181"/>
      <c r="N312" s="181">
        <v>3276</v>
      </c>
      <c r="O312" s="181"/>
      <c r="P312" s="190">
        <f>R312-L312</f>
        <v>0</v>
      </c>
      <c r="Q312" s="181"/>
      <c r="R312" s="181">
        <v>4000</v>
      </c>
      <c r="S312" s="181"/>
      <c r="T312" s="231">
        <f t="shared" si="10"/>
        <v>1</v>
      </c>
      <c r="U312" s="231"/>
    </row>
    <row r="313" spans="1:21" ht="12.75">
      <c r="A313" s="21" t="s">
        <v>305</v>
      </c>
      <c r="B313" s="28"/>
      <c r="C313" s="25">
        <v>613900</v>
      </c>
      <c r="D313" s="32"/>
      <c r="E313" s="146" t="s">
        <v>258</v>
      </c>
      <c r="F313" s="146"/>
      <c r="G313" s="146"/>
      <c r="H313" s="146"/>
      <c r="I313" s="146"/>
      <c r="J313" s="146"/>
      <c r="K313" s="146"/>
      <c r="L313" s="161">
        <f>SUM(L314,L318,L322,L324,L326,L333,L335)</f>
        <v>521000</v>
      </c>
      <c r="M313" s="161"/>
      <c r="N313" s="161">
        <f>SUM(N314,N318,N322,N324,N326,N333,N335)</f>
        <v>434212</v>
      </c>
      <c r="O313" s="161"/>
      <c r="P313" s="161">
        <f>SUM(P314,P318,P322,P324,P326,P333,P335)</f>
        <v>10000</v>
      </c>
      <c r="Q313" s="161"/>
      <c r="R313" s="161">
        <f>SUM(R314,R318,R322,R324,R326,R333,R335)</f>
        <v>531000</v>
      </c>
      <c r="S313" s="161"/>
      <c r="T313" s="230">
        <f t="shared" si="10"/>
        <v>1.0191938579654511</v>
      </c>
      <c r="U313" s="230"/>
    </row>
    <row r="314" spans="1:21" ht="12.75">
      <c r="A314" s="27"/>
      <c r="B314" s="28"/>
      <c r="C314" s="25">
        <v>613910</v>
      </c>
      <c r="D314" s="32"/>
      <c r="E314" s="146" t="s">
        <v>259</v>
      </c>
      <c r="F314" s="146"/>
      <c r="G314" s="146"/>
      <c r="H314" s="146"/>
      <c r="I314" s="146"/>
      <c r="J314" s="146"/>
      <c r="K314" s="146"/>
      <c r="L314" s="161">
        <f>SUM(L315:M317)</f>
        <v>123000</v>
      </c>
      <c r="M314" s="161"/>
      <c r="N314" s="161">
        <f>SUM(N315:O317)</f>
        <v>107254</v>
      </c>
      <c r="O314" s="161"/>
      <c r="P314" s="161">
        <f>SUM(P315:Q317)</f>
        <v>0</v>
      </c>
      <c r="Q314" s="161"/>
      <c r="R314" s="161">
        <f>SUM(R315:S317)</f>
        <v>123000</v>
      </c>
      <c r="S314" s="161"/>
      <c r="T314" s="230">
        <f t="shared" si="10"/>
        <v>1</v>
      </c>
      <c r="U314" s="230"/>
    </row>
    <row r="315" spans="1:21" ht="12.75">
      <c r="A315" s="27" t="s">
        <v>306</v>
      </c>
      <c r="B315" s="28"/>
      <c r="C315" s="28"/>
      <c r="D315" s="32">
        <v>613914</v>
      </c>
      <c r="E315" s="197" t="s">
        <v>260</v>
      </c>
      <c r="F315" s="197"/>
      <c r="G315" s="197"/>
      <c r="H315" s="197"/>
      <c r="I315" s="197"/>
      <c r="J315" s="197"/>
      <c r="K315" s="197"/>
      <c r="L315" s="181">
        <v>50000</v>
      </c>
      <c r="M315" s="181"/>
      <c r="N315" s="181">
        <v>44192</v>
      </c>
      <c r="O315" s="181"/>
      <c r="P315" s="190">
        <f>R315-L315</f>
        <v>0</v>
      </c>
      <c r="Q315" s="181"/>
      <c r="R315" s="181">
        <v>50000</v>
      </c>
      <c r="S315" s="181"/>
      <c r="T315" s="231">
        <f t="shared" si="10"/>
        <v>1</v>
      </c>
      <c r="U315" s="231"/>
    </row>
    <row r="316" spans="1:21" ht="12.75">
      <c r="A316" s="27" t="s">
        <v>307</v>
      </c>
      <c r="B316" s="28"/>
      <c r="C316" s="28"/>
      <c r="D316" s="32">
        <v>613915</v>
      </c>
      <c r="E316" s="248" t="s">
        <v>418</v>
      </c>
      <c r="F316" s="197"/>
      <c r="G316" s="197"/>
      <c r="H316" s="197"/>
      <c r="I316" s="197"/>
      <c r="J316" s="197"/>
      <c r="K316" s="197"/>
      <c r="L316" s="181">
        <v>35000</v>
      </c>
      <c r="M316" s="181"/>
      <c r="N316" s="181">
        <v>31936</v>
      </c>
      <c r="O316" s="181"/>
      <c r="P316" s="190">
        <f>R316-L316</f>
        <v>0</v>
      </c>
      <c r="Q316" s="181"/>
      <c r="R316" s="181">
        <v>35000</v>
      </c>
      <c r="S316" s="181"/>
      <c r="T316" s="231">
        <f t="shared" si="10"/>
        <v>1</v>
      </c>
      <c r="U316" s="231"/>
    </row>
    <row r="317" spans="1:21" ht="12.75">
      <c r="A317" s="27" t="s">
        <v>308</v>
      </c>
      <c r="B317" s="28"/>
      <c r="C317" s="28"/>
      <c r="D317" s="32">
        <v>613919</v>
      </c>
      <c r="E317" s="248" t="s">
        <v>419</v>
      </c>
      <c r="F317" s="197"/>
      <c r="G317" s="197"/>
      <c r="H317" s="197"/>
      <c r="I317" s="197"/>
      <c r="J317" s="197"/>
      <c r="K317" s="197"/>
      <c r="L317" s="181">
        <v>38000</v>
      </c>
      <c r="M317" s="181"/>
      <c r="N317" s="181">
        <v>31126</v>
      </c>
      <c r="O317" s="181"/>
      <c r="P317" s="190">
        <f>R317-L317</f>
        <v>0</v>
      </c>
      <c r="Q317" s="181"/>
      <c r="R317" s="181">
        <v>38000</v>
      </c>
      <c r="S317" s="181"/>
      <c r="T317" s="231">
        <f t="shared" si="10"/>
        <v>1</v>
      </c>
      <c r="U317" s="231"/>
    </row>
    <row r="318" spans="1:21" ht="12.75">
      <c r="A318" s="27"/>
      <c r="B318" s="28"/>
      <c r="C318" s="25">
        <v>613920</v>
      </c>
      <c r="D318" s="32"/>
      <c r="E318" s="146" t="s">
        <v>261</v>
      </c>
      <c r="F318" s="146"/>
      <c r="G318" s="146"/>
      <c r="H318" s="146"/>
      <c r="I318" s="146"/>
      <c r="J318" s="146"/>
      <c r="K318" s="146"/>
      <c r="L318" s="161">
        <f>SUM(L319:M320)</f>
        <v>0</v>
      </c>
      <c r="M318" s="161"/>
      <c r="N318" s="161">
        <f>SUM(N319:O320)</f>
        <v>0</v>
      </c>
      <c r="O318" s="161"/>
      <c r="P318" s="161">
        <f>SUM(P319:P319)</f>
        <v>0</v>
      </c>
      <c r="Q318" s="161"/>
      <c r="R318" s="161">
        <f>SUM(R319:S320)</f>
        <v>0</v>
      </c>
      <c r="S318" s="161"/>
      <c r="T318" s="247" t="s">
        <v>217</v>
      </c>
      <c r="U318" s="230"/>
    </row>
    <row r="319" spans="1:21" ht="12.75">
      <c r="A319" s="27" t="s">
        <v>309</v>
      </c>
      <c r="B319" s="28"/>
      <c r="C319" s="28"/>
      <c r="D319" s="32">
        <v>613922</v>
      </c>
      <c r="E319" s="197" t="s">
        <v>262</v>
      </c>
      <c r="F319" s="197"/>
      <c r="G319" s="197"/>
      <c r="H319" s="197"/>
      <c r="I319" s="197"/>
      <c r="J319" s="197"/>
      <c r="K319" s="197"/>
      <c r="L319" s="181">
        <v>0</v>
      </c>
      <c r="M319" s="181"/>
      <c r="N319" s="181">
        <v>0</v>
      </c>
      <c r="O319" s="181"/>
      <c r="P319" s="190">
        <f>R319-L319</f>
        <v>0</v>
      </c>
      <c r="Q319" s="181"/>
      <c r="R319" s="181">
        <v>0</v>
      </c>
      <c r="S319" s="181"/>
      <c r="T319" s="250" t="s">
        <v>217</v>
      </c>
      <c r="U319" s="231"/>
    </row>
    <row r="320" spans="1:21" ht="12.75">
      <c r="A320" s="27"/>
      <c r="B320" s="28"/>
      <c r="C320" s="25">
        <v>613930</v>
      </c>
      <c r="D320" s="32"/>
      <c r="E320" s="327" t="s">
        <v>367</v>
      </c>
      <c r="F320" s="328"/>
      <c r="G320" s="328"/>
      <c r="H320" s="328"/>
      <c r="I320" s="328"/>
      <c r="J320" s="328"/>
      <c r="K320" s="329"/>
      <c r="L320" s="307">
        <f>SUM(L321)</f>
        <v>0</v>
      </c>
      <c r="M320" s="308"/>
      <c r="N320" s="307">
        <f>SUM(N321)</f>
        <v>0</v>
      </c>
      <c r="O320" s="308"/>
      <c r="P320" s="417">
        <f>SUM(P321)</f>
        <v>0</v>
      </c>
      <c r="Q320" s="418"/>
      <c r="R320" s="307">
        <f>SUM(R321)</f>
        <v>0</v>
      </c>
      <c r="S320" s="308"/>
      <c r="T320" s="292" t="s">
        <v>217</v>
      </c>
      <c r="U320" s="293"/>
    </row>
    <row r="321" spans="1:22" ht="12.75">
      <c r="A321" s="33" t="s">
        <v>310</v>
      </c>
      <c r="B321" s="28"/>
      <c r="C321" s="25"/>
      <c r="D321" s="32">
        <v>613937</v>
      </c>
      <c r="E321" s="175" t="s">
        <v>368</v>
      </c>
      <c r="F321" s="280"/>
      <c r="G321" s="280"/>
      <c r="H321" s="280"/>
      <c r="I321" s="280"/>
      <c r="J321" s="280"/>
      <c r="K321" s="281"/>
      <c r="L321" s="154">
        <v>0</v>
      </c>
      <c r="M321" s="155"/>
      <c r="N321" s="154">
        <v>0</v>
      </c>
      <c r="O321" s="155"/>
      <c r="P321" s="156">
        <f>R321-L321</f>
        <v>0</v>
      </c>
      <c r="Q321" s="157"/>
      <c r="R321" s="154">
        <v>0</v>
      </c>
      <c r="S321" s="155"/>
      <c r="T321" s="294" t="s">
        <v>217</v>
      </c>
      <c r="U321" s="295"/>
      <c r="V321" s="51"/>
    </row>
    <row r="322" spans="1:21" ht="12.75">
      <c r="A322" s="27"/>
      <c r="B322" s="28"/>
      <c r="C322" s="25">
        <v>613940</v>
      </c>
      <c r="D322" s="32"/>
      <c r="E322" s="146" t="s">
        <v>263</v>
      </c>
      <c r="F322" s="146"/>
      <c r="G322" s="146"/>
      <c r="H322" s="146"/>
      <c r="I322" s="146"/>
      <c r="J322" s="146"/>
      <c r="K322" s="146"/>
      <c r="L322" s="161">
        <f>SUM(L323:M323)</f>
        <v>2000</v>
      </c>
      <c r="M322" s="161"/>
      <c r="N322" s="161">
        <f>SUM(N323)</f>
        <v>1934</v>
      </c>
      <c r="O322" s="161"/>
      <c r="P322" s="161">
        <f>SUM(P323:Q323)</f>
        <v>0</v>
      </c>
      <c r="Q322" s="161"/>
      <c r="R322" s="161">
        <f>SUM(R323:S323)</f>
        <v>2000</v>
      </c>
      <c r="S322" s="161"/>
      <c r="T322" s="230">
        <f t="shared" si="10"/>
        <v>1</v>
      </c>
      <c r="U322" s="230"/>
    </row>
    <row r="323" spans="1:21" ht="12.75">
      <c r="A323" s="33" t="s">
        <v>311</v>
      </c>
      <c r="B323" s="28"/>
      <c r="C323" s="28"/>
      <c r="D323" s="32">
        <v>613941</v>
      </c>
      <c r="E323" s="197" t="s">
        <v>264</v>
      </c>
      <c r="F323" s="197"/>
      <c r="G323" s="197"/>
      <c r="H323" s="197"/>
      <c r="I323" s="197"/>
      <c r="J323" s="197"/>
      <c r="K323" s="197"/>
      <c r="L323" s="181">
        <v>2000</v>
      </c>
      <c r="M323" s="181"/>
      <c r="N323" s="181">
        <v>1934</v>
      </c>
      <c r="O323" s="181"/>
      <c r="P323" s="181">
        <f>R323-L323</f>
        <v>0</v>
      </c>
      <c r="Q323" s="181"/>
      <c r="R323" s="181">
        <v>2000</v>
      </c>
      <c r="S323" s="181"/>
      <c r="T323" s="231">
        <f t="shared" si="10"/>
        <v>1</v>
      </c>
      <c r="U323" s="231"/>
    </row>
    <row r="324" spans="1:21" ht="12.75">
      <c r="A324" s="27"/>
      <c r="B324" s="28"/>
      <c r="C324" s="25">
        <v>613960</v>
      </c>
      <c r="D324" s="32"/>
      <c r="E324" s="146" t="s">
        <v>265</v>
      </c>
      <c r="F324" s="146"/>
      <c r="G324" s="146"/>
      <c r="H324" s="146"/>
      <c r="I324" s="146"/>
      <c r="J324" s="146"/>
      <c r="K324" s="146"/>
      <c r="L324" s="161">
        <f>SUM(L325)</f>
        <v>4000</v>
      </c>
      <c r="M324" s="161"/>
      <c r="N324" s="161">
        <f>SUM(N325)</f>
        <v>142</v>
      </c>
      <c r="O324" s="161"/>
      <c r="P324" s="161">
        <f>SUM(P325)</f>
        <v>0</v>
      </c>
      <c r="Q324" s="161"/>
      <c r="R324" s="161">
        <f>SUM(R325)</f>
        <v>4000</v>
      </c>
      <c r="S324" s="161"/>
      <c r="T324" s="230">
        <f t="shared" si="10"/>
        <v>1</v>
      </c>
      <c r="U324" s="230"/>
    </row>
    <row r="325" spans="1:21" ht="12.75">
      <c r="A325" s="33" t="s">
        <v>312</v>
      </c>
      <c r="B325" s="28"/>
      <c r="C325" s="28"/>
      <c r="D325" s="32">
        <v>613961</v>
      </c>
      <c r="E325" s="197" t="s">
        <v>266</v>
      </c>
      <c r="F325" s="197"/>
      <c r="G325" s="197"/>
      <c r="H325" s="197"/>
      <c r="I325" s="197"/>
      <c r="J325" s="197"/>
      <c r="K325" s="197"/>
      <c r="L325" s="181">
        <v>4000</v>
      </c>
      <c r="M325" s="181"/>
      <c r="N325" s="181">
        <v>142</v>
      </c>
      <c r="O325" s="181"/>
      <c r="P325" s="190">
        <f>R325-L325</f>
        <v>0</v>
      </c>
      <c r="Q325" s="181"/>
      <c r="R325" s="181">
        <v>4000</v>
      </c>
      <c r="S325" s="181"/>
      <c r="T325" s="231">
        <f t="shared" si="10"/>
        <v>1</v>
      </c>
      <c r="U325" s="231"/>
    </row>
    <row r="326" spans="1:21" ht="12.75">
      <c r="A326" s="27"/>
      <c r="B326" s="28"/>
      <c r="C326" s="25">
        <v>613970</v>
      </c>
      <c r="D326" s="32"/>
      <c r="E326" s="146" t="s">
        <v>267</v>
      </c>
      <c r="F326" s="146"/>
      <c r="G326" s="146"/>
      <c r="H326" s="146"/>
      <c r="I326" s="146"/>
      <c r="J326" s="146"/>
      <c r="K326" s="146"/>
      <c r="L326" s="161">
        <f>SUM(L327:M332)</f>
        <v>215000</v>
      </c>
      <c r="M326" s="161"/>
      <c r="N326" s="161">
        <f>SUM(N327:O332)</f>
        <v>166306</v>
      </c>
      <c r="O326" s="161"/>
      <c r="P326" s="161">
        <f>SUM(P327:Q332)</f>
        <v>0</v>
      </c>
      <c r="Q326" s="161"/>
      <c r="R326" s="161">
        <f>SUM(R327:S332)</f>
        <v>215000</v>
      </c>
      <c r="S326" s="161"/>
      <c r="T326" s="230">
        <f t="shared" si="10"/>
        <v>1</v>
      </c>
      <c r="U326" s="230"/>
    </row>
    <row r="327" spans="1:21" ht="12.75">
      <c r="A327" s="33" t="s">
        <v>29</v>
      </c>
      <c r="B327" s="28"/>
      <c r="C327" s="25"/>
      <c r="D327" s="32">
        <v>613971</v>
      </c>
      <c r="E327" s="175" t="s">
        <v>393</v>
      </c>
      <c r="F327" s="176"/>
      <c r="G327" s="176"/>
      <c r="H327" s="176"/>
      <c r="I327" s="176"/>
      <c r="J327" s="176"/>
      <c r="K327" s="177"/>
      <c r="L327" s="181">
        <v>130000</v>
      </c>
      <c r="M327" s="181"/>
      <c r="N327" s="181">
        <v>110609</v>
      </c>
      <c r="O327" s="181"/>
      <c r="P327" s="190">
        <f>R327-L327</f>
        <v>0</v>
      </c>
      <c r="Q327" s="181"/>
      <c r="R327" s="181">
        <v>130000</v>
      </c>
      <c r="S327" s="181"/>
      <c r="T327" s="158">
        <f>R327/L327</f>
        <v>1</v>
      </c>
      <c r="U327" s="296"/>
    </row>
    <row r="328" spans="1:21" ht="12.75">
      <c r="A328" s="233" t="s">
        <v>313</v>
      </c>
      <c r="B328" s="235"/>
      <c r="C328" s="237"/>
      <c r="D328" s="239">
        <v>613972</v>
      </c>
      <c r="E328" s="241" t="s">
        <v>378</v>
      </c>
      <c r="F328" s="242"/>
      <c r="G328" s="242"/>
      <c r="H328" s="242"/>
      <c r="I328" s="242"/>
      <c r="J328" s="242"/>
      <c r="K328" s="243"/>
      <c r="L328" s="182">
        <v>0</v>
      </c>
      <c r="M328" s="183"/>
      <c r="N328" s="182">
        <v>0</v>
      </c>
      <c r="O328" s="183"/>
      <c r="P328" s="186">
        <f>R328-L328</f>
        <v>0</v>
      </c>
      <c r="Q328" s="187"/>
      <c r="R328" s="182">
        <v>0</v>
      </c>
      <c r="S328" s="183"/>
      <c r="T328" s="258" t="s">
        <v>217</v>
      </c>
      <c r="U328" s="259"/>
    </row>
    <row r="329" spans="1:21" ht="12.75">
      <c r="A329" s="234"/>
      <c r="B329" s="236"/>
      <c r="C329" s="238"/>
      <c r="D329" s="240"/>
      <c r="E329" s="244"/>
      <c r="F329" s="245"/>
      <c r="G329" s="245"/>
      <c r="H329" s="245"/>
      <c r="I329" s="245"/>
      <c r="J329" s="245"/>
      <c r="K329" s="246"/>
      <c r="L329" s="184"/>
      <c r="M329" s="185"/>
      <c r="N329" s="184"/>
      <c r="O329" s="185"/>
      <c r="P329" s="188"/>
      <c r="Q329" s="189"/>
      <c r="R329" s="184"/>
      <c r="S329" s="185"/>
      <c r="T329" s="260"/>
      <c r="U329" s="261"/>
    </row>
    <row r="330" spans="1:21" ht="12.75">
      <c r="A330" s="33" t="s">
        <v>314</v>
      </c>
      <c r="B330" s="28"/>
      <c r="C330" s="28"/>
      <c r="D330" s="32">
        <v>613973</v>
      </c>
      <c r="E330" s="197" t="s">
        <v>268</v>
      </c>
      <c r="F330" s="197"/>
      <c r="G330" s="197"/>
      <c r="H330" s="197"/>
      <c r="I330" s="197"/>
      <c r="J330" s="197"/>
      <c r="K330" s="197"/>
      <c r="L330" s="181">
        <v>18000</v>
      </c>
      <c r="M330" s="181"/>
      <c r="N330" s="181">
        <v>14502</v>
      </c>
      <c r="O330" s="181"/>
      <c r="P330" s="181">
        <f>R330-L330</f>
        <v>0</v>
      </c>
      <c r="Q330" s="181"/>
      <c r="R330" s="181">
        <v>18000</v>
      </c>
      <c r="S330" s="181"/>
      <c r="T330" s="251">
        <f t="shared" si="10"/>
        <v>1</v>
      </c>
      <c r="U330" s="231"/>
    </row>
    <row r="331" spans="1:21" ht="12.75">
      <c r="A331" s="33" t="s">
        <v>315</v>
      </c>
      <c r="B331" s="28"/>
      <c r="C331" s="28"/>
      <c r="D331" s="32">
        <v>613974</v>
      </c>
      <c r="E331" s="197" t="s">
        <v>269</v>
      </c>
      <c r="F331" s="197"/>
      <c r="G331" s="197"/>
      <c r="H331" s="197"/>
      <c r="I331" s="197"/>
      <c r="J331" s="197"/>
      <c r="K331" s="197"/>
      <c r="L331" s="181">
        <v>7000</v>
      </c>
      <c r="M331" s="181"/>
      <c r="N331" s="181">
        <v>5668</v>
      </c>
      <c r="O331" s="181"/>
      <c r="P331" s="190">
        <f>R331-L331</f>
        <v>0</v>
      </c>
      <c r="Q331" s="181"/>
      <c r="R331" s="181">
        <v>7000</v>
      </c>
      <c r="S331" s="181"/>
      <c r="T331" s="231">
        <f t="shared" si="10"/>
        <v>1</v>
      </c>
      <c r="U331" s="231"/>
    </row>
    <row r="332" spans="1:21" ht="12.75">
      <c r="A332" s="33" t="s">
        <v>316</v>
      </c>
      <c r="B332" s="28"/>
      <c r="C332" s="28"/>
      <c r="D332" s="32">
        <v>613975</v>
      </c>
      <c r="E332" s="197" t="s">
        <v>270</v>
      </c>
      <c r="F332" s="197"/>
      <c r="G332" s="197"/>
      <c r="H332" s="197"/>
      <c r="I332" s="197"/>
      <c r="J332" s="197"/>
      <c r="K332" s="197"/>
      <c r="L332" s="181">
        <v>60000</v>
      </c>
      <c r="M332" s="181"/>
      <c r="N332" s="181">
        <v>35527</v>
      </c>
      <c r="O332" s="181"/>
      <c r="P332" s="190">
        <f>R332-L332</f>
        <v>0</v>
      </c>
      <c r="Q332" s="181"/>
      <c r="R332" s="181">
        <v>60000</v>
      </c>
      <c r="S332" s="181"/>
      <c r="T332" s="231">
        <f t="shared" si="10"/>
        <v>1</v>
      </c>
      <c r="U332" s="231"/>
    </row>
    <row r="333" spans="1:21" ht="12.75">
      <c r="A333" s="27"/>
      <c r="B333" s="28"/>
      <c r="C333" s="25">
        <v>613980</v>
      </c>
      <c r="D333" s="32"/>
      <c r="E333" s="146" t="s">
        <v>271</v>
      </c>
      <c r="F333" s="146"/>
      <c r="G333" s="146"/>
      <c r="H333" s="146"/>
      <c r="I333" s="146"/>
      <c r="J333" s="146"/>
      <c r="K333" s="146"/>
      <c r="L333" s="161">
        <f>SUM(L334)</f>
        <v>3000</v>
      </c>
      <c r="M333" s="161"/>
      <c r="N333" s="161">
        <f>SUM(N334)</f>
        <v>2468</v>
      </c>
      <c r="O333" s="161"/>
      <c r="P333" s="161">
        <f>SUM(P334)</f>
        <v>0</v>
      </c>
      <c r="Q333" s="161"/>
      <c r="R333" s="161">
        <f>SUM(R334)</f>
        <v>3000</v>
      </c>
      <c r="S333" s="161"/>
      <c r="T333" s="230">
        <f t="shared" si="10"/>
        <v>1</v>
      </c>
      <c r="U333" s="230"/>
    </row>
    <row r="334" spans="1:21" ht="12.75">
      <c r="A334" s="33" t="s">
        <v>317</v>
      </c>
      <c r="B334" s="28"/>
      <c r="C334" s="28"/>
      <c r="D334" s="32">
        <v>613983</v>
      </c>
      <c r="E334" s="197" t="s">
        <v>272</v>
      </c>
      <c r="F334" s="197"/>
      <c r="G334" s="197"/>
      <c r="H334" s="197"/>
      <c r="I334" s="197"/>
      <c r="J334" s="197"/>
      <c r="K334" s="197"/>
      <c r="L334" s="181">
        <v>3000</v>
      </c>
      <c r="M334" s="181"/>
      <c r="N334" s="181">
        <v>2468</v>
      </c>
      <c r="O334" s="181"/>
      <c r="P334" s="181">
        <f>R334-L334</f>
        <v>0</v>
      </c>
      <c r="Q334" s="181"/>
      <c r="R334" s="181">
        <v>3000</v>
      </c>
      <c r="S334" s="181"/>
      <c r="T334" s="231">
        <f t="shared" si="10"/>
        <v>1</v>
      </c>
      <c r="U334" s="231"/>
    </row>
    <row r="335" spans="1:21" ht="12.75">
      <c r="A335" s="27"/>
      <c r="B335" s="28"/>
      <c r="C335" s="25">
        <v>613990</v>
      </c>
      <c r="D335" s="32"/>
      <c r="E335" s="146" t="s">
        <v>273</v>
      </c>
      <c r="F335" s="146"/>
      <c r="G335" s="146"/>
      <c r="H335" s="146"/>
      <c r="I335" s="146"/>
      <c r="J335" s="146"/>
      <c r="K335" s="146"/>
      <c r="L335" s="161">
        <f>SUM(L336:M347,L348:M353)</f>
        <v>174000</v>
      </c>
      <c r="M335" s="161"/>
      <c r="N335" s="161">
        <f>SUM(N336:O347,N348:O353)</f>
        <v>156108</v>
      </c>
      <c r="O335" s="161"/>
      <c r="P335" s="161">
        <f>SUM(P336:Q347,P348:Q353)</f>
        <v>10000</v>
      </c>
      <c r="Q335" s="161"/>
      <c r="R335" s="161">
        <f>SUM(R336:S347,R348:S353)</f>
        <v>184000</v>
      </c>
      <c r="S335" s="161"/>
      <c r="T335" s="230">
        <f>R335/L335</f>
        <v>1.0574712643678161</v>
      </c>
      <c r="U335" s="230"/>
    </row>
    <row r="336" spans="1:21" ht="12.75">
      <c r="A336" s="33" t="s">
        <v>318</v>
      </c>
      <c r="B336" s="28"/>
      <c r="C336" s="28"/>
      <c r="D336" s="32">
        <v>613991</v>
      </c>
      <c r="E336" s="197" t="s">
        <v>274</v>
      </c>
      <c r="F336" s="197"/>
      <c r="G336" s="197"/>
      <c r="H336" s="197"/>
      <c r="I336" s="197"/>
      <c r="J336" s="197"/>
      <c r="K336" s="197"/>
      <c r="L336" s="181">
        <v>10000</v>
      </c>
      <c r="M336" s="181"/>
      <c r="N336" s="181">
        <v>7497</v>
      </c>
      <c r="O336" s="181"/>
      <c r="P336" s="190">
        <f>R336-L336</f>
        <v>0</v>
      </c>
      <c r="Q336" s="181"/>
      <c r="R336" s="181">
        <v>10000</v>
      </c>
      <c r="S336" s="181"/>
      <c r="T336" s="251">
        <f>R336/L336</f>
        <v>1</v>
      </c>
      <c r="U336" s="231"/>
    </row>
    <row r="337" spans="1:21" ht="12.75">
      <c r="A337" s="33" t="s">
        <v>30</v>
      </c>
      <c r="B337" s="28"/>
      <c r="C337" s="28"/>
      <c r="D337" s="32">
        <v>613991</v>
      </c>
      <c r="E337" s="197" t="s">
        <v>275</v>
      </c>
      <c r="F337" s="197"/>
      <c r="G337" s="197"/>
      <c r="H337" s="197"/>
      <c r="I337" s="197"/>
      <c r="J337" s="197"/>
      <c r="K337" s="197"/>
      <c r="L337" s="181">
        <v>0</v>
      </c>
      <c r="M337" s="181"/>
      <c r="N337" s="181">
        <v>0</v>
      </c>
      <c r="O337" s="181"/>
      <c r="P337" s="190">
        <f>R337-L337</f>
        <v>0</v>
      </c>
      <c r="Q337" s="181"/>
      <c r="R337" s="181">
        <v>0</v>
      </c>
      <c r="S337" s="181"/>
      <c r="T337" s="250" t="s">
        <v>217</v>
      </c>
      <c r="U337" s="231"/>
    </row>
    <row r="338" spans="1:21" ht="12.75">
      <c r="A338" s="52" t="s">
        <v>319</v>
      </c>
      <c r="B338" s="28"/>
      <c r="C338" s="28"/>
      <c r="D338" s="32">
        <v>613991</v>
      </c>
      <c r="E338" s="248" t="s">
        <v>276</v>
      </c>
      <c r="F338" s="248"/>
      <c r="G338" s="248"/>
      <c r="H338" s="248"/>
      <c r="I338" s="248"/>
      <c r="J338" s="248"/>
      <c r="K338" s="248"/>
      <c r="L338" s="181">
        <v>40000</v>
      </c>
      <c r="M338" s="181"/>
      <c r="N338" s="181">
        <v>34780</v>
      </c>
      <c r="O338" s="181"/>
      <c r="P338" s="190">
        <f>R338-L338</f>
        <v>0</v>
      </c>
      <c r="Q338" s="181"/>
      <c r="R338" s="181">
        <v>40000</v>
      </c>
      <c r="S338" s="181"/>
      <c r="T338" s="231">
        <f>R338/L338</f>
        <v>1</v>
      </c>
      <c r="U338" s="231"/>
    </row>
    <row r="339" spans="1:21" ht="12.75">
      <c r="A339" s="33" t="s">
        <v>320</v>
      </c>
      <c r="B339" s="28"/>
      <c r="C339" s="28"/>
      <c r="D339" s="32">
        <v>613991</v>
      </c>
      <c r="E339" s="300" t="s">
        <v>384</v>
      </c>
      <c r="F339" s="197"/>
      <c r="G339" s="197"/>
      <c r="H339" s="197"/>
      <c r="I339" s="197"/>
      <c r="J339" s="197"/>
      <c r="K339" s="197"/>
      <c r="L339" s="181">
        <v>25000</v>
      </c>
      <c r="M339" s="181"/>
      <c r="N339" s="181">
        <v>21805</v>
      </c>
      <c r="O339" s="181"/>
      <c r="P339" s="190">
        <f>R339-L339</f>
        <v>10000</v>
      </c>
      <c r="Q339" s="181"/>
      <c r="R339" s="181">
        <v>35000</v>
      </c>
      <c r="S339" s="181"/>
      <c r="T339" s="266">
        <f>R339/L339</f>
        <v>1.4</v>
      </c>
      <c r="U339" s="231"/>
    </row>
    <row r="340" spans="1:21" ht="12.75">
      <c r="A340" s="33" t="s">
        <v>321</v>
      </c>
      <c r="B340" s="28"/>
      <c r="C340" s="28"/>
      <c r="D340" s="32">
        <v>613991</v>
      </c>
      <c r="E340" s="175" t="s">
        <v>424</v>
      </c>
      <c r="F340" s="280"/>
      <c r="G340" s="280"/>
      <c r="H340" s="280"/>
      <c r="I340" s="280"/>
      <c r="J340" s="280"/>
      <c r="K340" s="281"/>
      <c r="L340" s="154">
        <v>20000</v>
      </c>
      <c r="M340" s="155"/>
      <c r="N340" s="154">
        <v>19841</v>
      </c>
      <c r="O340" s="155"/>
      <c r="P340" s="154">
        <f>R340-L340</f>
        <v>0</v>
      </c>
      <c r="Q340" s="155"/>
      <c r="R340" s="154">
        <v>20000</v>
      </c>
      <c r="S340" s="155"/>
      <c r="T340" s="158">
        <f>R340/L340</f>
        <v>1</v>
      </c>
      <c r="U340" s="159"/>
    </row>
    <row r="341" spans="1:21" ht="12.75">
      <c r="A341" s="73"/>
      <c r="B341" s="6"/>
      <c r="C341" s="6"/>
      <c r="D341" s="93"/>
      <c r="E341" s="74"/>
      <c r="F341" s="7"/>
      <c r="G341" s="7"/>
      <c r="H341" s="7"/>
      <c r="I341" s="7"/>
      <c r="J341" s="7"/>
      <c r="K341" s="17" t="s">
        <v>60</v>
      </c>
      <c r="L341" s="15"/>
      <c r="M341" s="15"/>
      <c r="N341" s="15"/>
      <c r="O341" s="15"/>
      <c r="P341" s="75"/>
      <c r="Q341" s="75"/>
      <c r="R341" s="15"/>
      <c r="S341" s="15"/>
      <c r="T341" s="14"/>
      <c r="U341" s="14"/>
    </row>
    <row r="342" spans="1:21" ht="12.75" customHeight="1">
      <c r="A342" s="331" t="s">
        <v>52</v>
      </c>
      <c r="B342" s="249" t="s">
        <v>53</v>
      </c>
      <c r="C342" s="249" t="s">
        <v>54</v>
      </c>
      <c r="D342" s="332" t="s">
        <v>55</v>
      </c>
      <c r="E342" s="331" t="s">
        <v>194</v>
      </c>
      <c r="F342" s="331"/>
      <c r="G342" s="331"/>
      <c r="H342" s="331"/>
      <c r="I342" s="331"/>
      <c r="J342" s="331"/>
      <c r="K342" s="331"/>
      <c r="L342" s="249" t="s">
        <v>398</v>
      </c>
      <c r="M342" s="249"/>
      <c r="N342" s="249" t="s">
        <v>414</v>
      </c>
      <c r="O342" s="249"/>
      <c r="P342" s="341" t="s">
        <v>64</v>
      </c>
      <c r="Q342" s="341"/>
      <c r="R342" s="249" t="s">
        <v>399</v>
      </c>
      <c r="S342" s="249"/>
      <c r="T342" s="249" t="s">
        <v>347</v>
      </c>
      <c r="U342" s="249"/>
    </row>
    <row r="343" spans="1:21" ht="12.75">
      <c r="A343" s="331"/>
      <c r="B343" s="249"/>
      <c r="C343" s="249"/>
      <c r="D343" s="333"/>
      <c r="E343" s="331"/>
      <c r="F343" s="331"/>
      <c r="G343" s="331"/>
      <c r="H343" s="331"/>
      <c r="I343" s="331"/>
      <c r="J343" s="331"/>
      <c r="K343" s="331"/>
      <c r="L343" s="249"/>
      <c r="M343" s="249"/>
      <c r="N343" s="249"/>
      <c r="O343" s="249"/>
      <c r="P343" s="341"/>
      <c r="Q343" s="341"/>
      <c r="R343" s="249"/>
      <c r="S343" s="249"/>
      <c r="T343" s="249"/>
      <c r="U343" s="249"/>
    </row>
    <row r="344" spans="1:21" ht="12.75">
      <c r="A344" s="331"/>
      <c r="B344" s="249"/>
      <c r="C344" s="249"/>
      <c r="D344" s="334"/>
      <c r="E344" s="331"/>
      <c r="F344" s="331"/>
      <c r="G344" s="331"/>
      <c r="H344" s="331"/>
      <c r="I344" s="331"/>
      <c r="J344" s="331"/>
      <c r="K344" s="331"/>
      <c r="L344" s="249"/>
      <c r="M344" s="249"/>
      <c r="N344" s="249"/>
      <c r="O344" s="249"/>
      <c r="P344" s="341"/>
      <c r="Q344" s="341"/>
      <c r="R344" s="249"/>
      <c r="S344" s="249"/>
      <c r="T344" s="249"/>
      <c r="U344" s="249"/>
    </row>
    <row r="345" spans="1:21" ht="12.75">
      <c r="A345" s="19" t="s">
        <v>45</v>
      </c>
      <c r="B345" s="19" t="s">
        <v>46</v>
      </c>
      <c r="C345" s="19" t="s">
        <v>47</v>
      </c>
      <c r="D345" s="91" t="s">
        <v>48</v>
      </c>
      <c r="E345" s="195" t="s">
        <v>57</v>
      </c>
      <c r="F345" s="196"/>
      <c r="G345" s="196"/>
      <c r="H345" s="196"/>
      <c r="I345" s="196"/>
      <c r="J345" s="196"/>
      <c r="K345" s="196"/>
      <c r="L345" s="195" t="s">
        <v>58</v>
      </c>
      <c r="M345" s="196"/>
      <c r="N345" s="195" t="s">
        <v>59</v>
      </c>
      <c r="O345" s="196"/>
      <c r="P345" s="195" t="s">
        <v>61</v>
      </c>
      <c r="Q345" s="196"/>
      <c r="R345" s="195" t="s">
        <v>62</v>
      </c>
      <c r="S345" s="196"/>
      <c r="T345" s="195" t="s">
        <v>63</v>
      </c>
      <c r="U345" s="195"/>
    </row>
    <row r="346" spans="1:21" ht="12.75">
      <c r="A346" s="52" t="s">
        <v>322</v>
      </c>
      <c r="B346" s="28"/>
      <c r="C346" s="28"/>
      <c r="D346" s="32">
        <v>613991</v>
      </c>
      <c r="E346" s="399" t="s">
        <v>425</v>
      </c>
      <c r="F346" s="400"/>
      <c r="G346" s="400"/>
      <c r="H346" s="400"/>
      <c r="I346" s="400"/>
      <c r="J346" s="400"/>
      <c r="K346" s="401"/>
      <c r="L346" s="154">
        <v>0</v>
      </c>
      <c r="M346" s="155"/>
      <c r="N346" s="154">
        <v>0</v>
      </c>
      <c r="O346" s="155"/>
      <c r="P346" s="156">
        <f>R346-L346</f>
        <v>0</v>
      </c>
      <c r="Q346" s="157"/>
      <c r="R346" s="191">
        <v>0</v>
      </c>
      <c r="S346" s="192"/>
      <c r="T346" s="158" t="s">
        <v>217</v>
      </c>
      <c r="U346" s="159"/>
    </row>
    <row r="347" spans="1:21" ht="12.75">
      <c r="A347" s="52" t="s">
        <v>323</v>
      </c>
      <c r="B347" s="28"/>
      <c r="C347" s="28"/>
      <c r="D347" s="32">
        <v>613991</v>
      </c>
      <c r="E347" s="248" t="s">
        <v>426</v>
      </c>
      <c r="F347" s="197"/>
      <c r="G347" s="197"/>
      <c r="H347" s="197"/>
      <c r="I347" s="197"/>
      <c r="J347" s="197"/>
      <c r="K347" s="197"/>
      <c r="L347" s="181">
        <v>0</v>
      </c>
      <c r="M347" s="181"/>
      <c r="N347" s="181">
        <v>0</v>
      </c>
      <c r="O347" s="181"/>
      <c r="P347" s="190">
        <f>R347-L347</f>
        <v>0</v>
      </c>
      <c r="Q347" s="181"/>
      <c r="R347" s="181">
        <v>0</v>
      </c>
      <c r="S347" s="181"/>
      <c r="T347" s="250" t="s">
        <v>217</v>
      </c>
      <c r="U347" s="231"/>
    </row>
    <row r="348" spans="1:21" ht="12.75">
      <c r="A348" s="33" t="s">
        <v>324</v>
      </c>
      <c r="B348" s="28"/>
      <c r="C348" s="28"/>
      <c r="D348" s="32">
        <v>613991</v>
      </c>
      <c r="E348" s="248" t="s">
        <v>385</v>
      </c>
      <c r="F348" s="197"/>
      <c r="G348" s="197"/>
      <c r="H348" s="197"/>
      <c r="I348" s="197"/>
      <c r="J348" s="197"/>
      <c r="K348" s="197"/>
      <c r="L348" s="181">
        <v>10000</v>
      </c>
      <c r="M348" s="181"/>
      <c r="N348" s="181">
        <v>9692</v>
      </c>
      <c r="O348" s="181"/>
      <c r="P348" s="190">
        <f>R348-L348</f>
        <v>0</v>
      </c>
      <c r="Q348" s="181"/>
      <c r="R348" s="181">
        <v>10000</v>
      </c>
      <c r="S348" s="181"/>
      <c r="T348" s="251">
        <f>R348/L348</f>
        <v>1</v>
      </c>
      <c r="U348" s="231"/>
    </row>
    <row r="349" spans="1:21" ht="12.75">
      <c r="A349" s="441" t="s">
        <v>369</v>
      </c>
      <c r="B349" s="470"/>
      <c r="C349" s="470"/>
      <c r="D349" s="472">
        <v>613991</v>
      </c>
      <c r="E349" s="474" t="s">
        <v>427</v>
      </c>
      <c r="F349" s="475"/>
      <c r="G349" s="475"/>
      <c r="H349" s="475"/>
      <c r="I349" s="475"/>
      <c r="J349" s="475"/>
      <c r="K349" s="476"/>
      <c r="L349" s="186">
        <v>22000</v>
      </c>
      <c r="M349" s="187"/>
      <c r="N349" s="186">
        <v>19924</v>
      </c>
      <c r="O349" s="187"/>
      <c r="P349" s="186">
        <f>R349-L349</f>
        <v>0</v>
      </c>
      <c r="Q349" s="187"/>
      <c r="R349" s="186">
        <v>22000</v>
      </c>
      <c r="S349" s="187"/>
      <c r="T349" s="286">
        <f>R349/L349</f>
        <v>1</v>
      </c>
      <c r="U349" s="287"/>
    </row>
    <row r="350" spans="1:21" ht="12.75">
      <c r="A350" s="442"/>
      <c r="B350" s="471"/>
      <c r="C350" s="471"/>
      <c r="D350" s="473"/>
      <c r="E350" s="477"/>
      <c r="F350" s="478"/>
      <c r="G350" s="478"/>
      <c r="H350" s="478"/>
      <c r="I350" s="478"/>
      <c r="J350" s="478"/>
      <c r="K350" s="479"/>
      <c r="L350" s="188"/>
      <c r="M350" s="189"/>
      <c r="N350" s="188"/>
      <c r="O350" s="189"/>
      <c r="P350" s="188"/>
      <c r="Q350" s="189"/>
      <c r="R350" s="188"/>
      <c r="S350" s="189"/>
      <c r="T350" s="288"/>
      <c r="U350" s="289"/>
    </row>
    <row r="351" spans="1:21" ht="12.75">
      <c r="A351" s="118" t="s">
        <v>428</v>
      </c>
      <c r="B351" s="110"/>
      <c r="C351" s="110"/>
      <c r="D351" s="111">
        <v>613991</v>
      </c>
      <c r="E351" s="198" t="s">
        <v>416</v>
      </c>
      <c r="F351" s="482"/>
      <c r="G351" s="482"/>
      <c r="H351" s="482"/>
      <c r="I351" s="482"/>
      <c r="J351" s="482"/>
      <c r="K351" s="483"/>
      <c r="L351" s="438">
        <v>4000</v>
      </c>
      <c r="M351" s="439"/>
      <c r="N351" s="438">
        <v>4015</v>
      </c>
      <c r="O351" s="439"/>
      <c r="P351" s="156">
        <f>R351-L351</f>
        <v>0</v>
      </c>
      <c r="Q351" s="157"/>
      <c r="R351" s="438">
        <v>4000</v>
      </c>
      <c r="S351" s="439"/>
      <c r="T351" s="147">
        <f>R351/L351</f>
        <v>1</v>
      </c>
      <c r="U351" s="148"/>
    </row>
    <row r="352" spans="1:21" ht="12.75">
      <c r="A352" s="33" t="s">
        <v>412</v>
      </c>
      <c r="B352" s="34"/>
      <c r="C352" s="34"/>
      <c r="D352" s="99">
        <v>613991</v>
      </c>
      <c r="E352" s="248" t="s">
        <v>404</v>
      </c>
      <c r="F352" s="197"/>
      <c r="G352" s="197"/>
      <c r="H352" s="197"/>
      <c r="I352" s="197"/>
      <c r="J352" s="197"/>
      <c r="K352" s="197"/>
      <c r="L352" s="181">
        <v>0</v>
      </c>
      <c r="M352" s="181"/>
      <c r="N352" s="181">
        <v>0</v>
      </c>
      <c r="O352" s="181"/>
      <c r="P352" s="156">
        <f>R352-L352</f>
        <v>0</v>
      </c>
      <c r="Q352" s="157"/>
      <c r="R352" s="181">
        <v>0</v>
      </c>
      <c r="S352" s="181"/>
      <c r="T352" s="284" t="s">
        <v>217</v>
      </c>
      <c r="U352" s="285"/>
    </row>
    <row r="353" spans="1:21" ht="12.75">
      <c r="A353" s="27" t="s">
        <v>429</v>
      </c>
      <c r="B353" s="19"/>
      <c r="C353" s="19"/>
      <c r="D353" s="58">
        <v>613991</v>
      </c>
      <c r="E353" s="408" t="s">
        <v>386</v>
      </c>
      <c r="F353" s="415"/>
      <c r="G353" s="415"/>
      <c r="H353" s="415"/>
      <c r="I353" s="415"/>
      <c r="J353" s="415"/>
      <c r="K353" s="416"/>
      <c r="L353" s="156">
        <v>43000</v>
      </c>
      <c r="M353" s="157"/>
      <c r="N353" s="156">
        <v>38554</v>
      </c>
      <c r="O353" s="157"/>
      <c r="P353" s="156">
        <f>R353-L353</f>
        <v>0</v>
      </c>
      <c r="Q353" s="157"/>
      <c r="R353" s="156">
        <v>43000</v>
      </c>
      <c r="S353" s="157"/>
      <c r="T353" s="265">
        <f>R353/L353</f>
        <v>1</v>
      </c>
      <c r="U353" s="263"/>
    </row>
    <row r="354" spans="1:21" ht="12.75">
      <c r="A354" s="22" t="s">
        <v>187</v>
      </c>
      <c r="B354" s="24">
        <v>614000</v>
      </c>
      <c r="C354" s="31"/>
      <c r="D354" s="95"/>
      <c r="E354" s="193" t="s">
        <v>24</v>
      </c>
      <c r="F354" s="193"/>
      <c r="G354" s="193"/>
      <c r="H354" s="193"/>
      <c r="I354" s="193"/>
      <c r="J354" s="193"/>
      <c r="K354" s="193"/>
      <c r="L354" s="484">
        <f>SUM(L355,L368,L389,L405,L408,L414)</f>
        <v>1231400</v>
      </c>
      <c r="M354" s="484"/>
      <c r="N354" s="194">
        <f>SUM(N355,N368,N389,N405,N408,N414)</f>
        <v>786552</v>
      </c>
      <c r="O354" s="194"/>
      <c r="P354" s="194">
        <f>SUM(P355,P368,P389,P405,P408,P414)</f>
        <v>65000</v>
      </c>
      <c r="Q354" s="194"/>
      <c r="R354" s="194">
        <f>SUM(R355,R368,R389,R405,R408,R414)</f>
        <v>1296400</v>
      </c>
      <c r="S354" s="194"/>
      <c r="T354" s="256">
        <f>R354/L354</f>
        <v>1.0527854474581777</v>
      </c>
      <c r="U354" s="256"/>
    </row>
    <row r="355" spans="1:21" s="61" customFormat="1" ht="12.75">
      <c r="A355" s="59" t="s">
        <v>67</v>
      </c>
      <c r="B355" s="60"/>
      <c r="C355" s="62">
        <v>614100</v>
      </c>
      <c r="D355" s="101"/>
      <c r="E355" s="450" t="s">
        <v>387</v>
      </c>
      <c r="F355" s="451"/>
      <c r="G355" s="451"/>
      <c r="H355" s="451"/>
      <c r="I355" s="451"/>
      <c r="J355" s="451"/>
      <c r="K355" s="452"/>
      <c r="L355" s="413">
        <f>SUM(L356,L358,L363)</f>
        <v>237300</v>
      </c>
      <c r="M355" s="414"/>
      <c r="N355" s="455">
        <f>SUM(N356,N358,N363)</f>
        <v>192143</v>
      </c>
      <c r="O355" s="456"/>
      <c r="P355" s="455">
        <f>SUM(P356,P358,P363)</f>
        <v>40000</v>
      </c>
      <c r="Q355" s="456"/>
      <c r="R355" s="455">
        <f>SUM(R356,R358,R363)</f>
        <v>277300</v>
      </c>
      <c r="S355" s="456"/>
      <c r="T355" s="459">
        <f>R355/L355</f>
        <v>1.1685630004214076</v>
      </c>
      <c r="U355" s="460"/>
    </row>
    <row r="356" spans="1:21" ht="12.75">
      <c r="A356" s="21"/>
      <c r="B356" s="28"/>
      <c r="C356" s="25">
        <v>614110</v>
      </c>
      <c r="D356" s="32"/>
      <c r="E356" s="146" t="s">
        <v>277</v>
      </c>
      <c r="F356" s="146"/>
      <c r="G356" s="146"/>
      <c r="H356" s="146"/>
      <c r="I356" s="146"/>
      <c r="J356" s="146"/>
      <c r="K356" s="146"/>
      <c r="L356" s="161">
        <f>SUM(L357)</f>
        <v>0</v>
      </c>
      <c r="M356" s="161"/>
      <c r="N356" s="161">
        <f>SUM(N357)</f>
        <v>0</v>
      </c>
      <c r="O356" s="161"/>
      <c r="P356" s="161">
        <f>SUM(P357)</f>
        <v>0</v>
      </c>
      <c r="Q356" s="161"/>
      <c r="R356" s="161">
        <f>SUM(R357)</f>
        <v>0</v>
      </c>
      <c r="S356" s="161"/>
      <c r="T356" s="247" t="s">
        <v>217</v>
      </c>
      <c r="U356" s="230"/>
    </row>
    <row r="357" spans="1:21" s="66" customFormat="1" ht="12.75">
      <c r="A357" s="57" t="s">
        <v>71</v>
      </c>
      <c r="B357" s="65"/>
      <c r="C357" s="65"/>
      <c r="D357" s="102">
        <v>614117</v>
      </c>
      <c r="E357" s="408" t="s">
        <v>277</v>
      </c>
      <c r="F357" s="415"/>
      <c r="G357" s="415"/>
      <c r="H357" s="415"/>
      <c r="I357" s="415"/>
      <c r="J357" s="415"/>
      <c r="K357" s="416"/>
      <c r="L357" s="411">
        <v>0</v>
      </c>
      <c r="M357" s="412"/>
      <c r="N357" s="411">
        <v>0</v>
      </c>
      <c r="O357" s="412"/>
      <c r="P357" s="411">
        <f>R357-L357</f>
        <v>0</v>
      </c>
      <c r="Q357" s="412"/>
      <c r="R357" s="411">
        <v>0</v>
      </c>
      <c r="S357" s="412"/>
      <c r="T357" s="253" t="s">
        <v>217</v>
      </c>
      <c r="U357" s="291"/>
    </row>
    <row r="358" spans="1:21" ht="12.75">
      <c r="A358" s="21"/>
      <c r="B358" s="28"/>
      <c r="C358" s="38">
        <v>614120</v>
      </c>
      <c r="D358" s="32"/>
      <c r="E358" s="327" t="s">
        <v>388</v>
      </c>
      <c r="F358" s="328"/>
      <c r="G358" s="328"/>
      <c r="H358" s="328"/>
      <c r="I358" s="328"/>
      <c r="J358" s="328"/>
      <c r="K358" s="329"/>
      <c r="L358" s="307">
        <f>SUM(L359:M362)</f>
        <v>25300</v>
      </c>
      <c r="M358" s="308"/>
      <c r="N358" s="307">
        <f>SUM(N359:O362)</f>
        <v>17314</v>
      </c>
      <c r="O358" s="308"/>
      <c r="P358" s="307">
        <f>SUM(P359:Q362)</f>
        <v>0</v>
      </c>
      <c r="Q358" s="308"/>
      <c r="R358" s="307">
        <f>SUM(R359:S362)</f>
        <v>25300</v>
      </c>
      <c r="S358" s="308"/>
      <c r="T358" s="298">
        <f aca="true" t="shared" si="11" ref="T358:T370">R358/L358</f>
        <v>1</v>
      </c>
      <c r="U358" s="299"/>
    </row>
    <row r="359" spans="1:21" ht="12.75">
      <c r="A359" s="27" t="s">
        <v>72</v>
      </c>
      <c r="B359" s="28"/>
      <c r="C359" s="28"/>
      <c r="D359" s="32">
        <v>614121</v>
      </c>
      <c r="E359" s="197" t="s">
        <v>22</v>
      </c>
      <c r="F359" s="197"/>
      <c r="G359" s="197"/>
      <c r="H359" s="197"/>
      <c r="I359" s="197"/>
      <c r="J359" s="197"/>
      <c r="K359" s="197"/>
      <c r="L359" s="181">
        <v>17000</v>
      </c>
      <c r="M359" s="181"/>
      <c r="N359" s="181">
        <v>12638</v>
      </c>
      <c r="O359" s="181"/>
      <c r="P359" s="190">
        <f>R359-L359</f>
        <v>0</v>
      </c>
      <c r="Q359" s="181"/>
      <c r="R359" s="181">
        <v>17000</v>
      </c>
      <c r="S359" s="181"/>
      <c r="T359" s="231">
        <f t="shared" si="11"/>
        <v>1</v>
      </c>
      <c r="U359" s="231"/>
    </row>
    <row r="360" spans="1:21" ht="12.75">
      <c r="A360" s="57" t="s">
        <v>74</v>
      </c>
      <c r="B360" s="28"/>
      <c r="C360" s="28"/>
      <c r="D360" s="32">
        <v>614124</v>
      </c>
      <c r="E360" s="197" t="s">
        <v>278</v>
      </c>
      <c r="F360" s="197"/>
      <c r="G360" s="197"/>
      <c r="H360" s="197"/>
      <c r="I360" s="197"/>
      <c r="J360" s="197"/>
      <c r="K360" s="197"/>
      <c r="L360" s="181">
        <v>6300</v>
      </c>
      <c r="M360" s="181"/>
      <c r="N360" s="181">
        <v>3326</v>
      </c>
      <c r="O360" s="181"/>
      <c r="P360" s="190">
        <f>R360-L360</f>
        <v>0</v>
      </c>
      <c r="Q360" s="181"/>
      <c r="R360" s="181">
        <v>6300</v>
      </c>
      <c r="S360" s="181"/>
      <c r="T360" s="231">
        <f t="shared" si="11"/>
        <v>1</v>
      </c>
      <c r="U360" s="231"/>
    </row>
    <row r="361" spans="1:21" ht="12.75">
      <c r="A361" s="119" t="s">
        <v>135</v>
      </c>
      <c r="B361" s="28"/>
      <c r="C361" s="28"/>
      <c r="D361" s="32">
        <v>614128</v>
      </c>
      <c r="E361" s="175" t="s">
        <v>405</v>
      </c>
      <c r="F361" s="280"/>
      <c r="G361" s="280"/>
      <c r="H361" s="280"/>
      <c r="I361" s="280"/>
      <c r="J361" s="280"/>
      <c r="K361" s="281"/>
      <c r="L361" s="154">
        <v>0</v>
      </c>
      <c r="M361" s="155"/>
      <c r="N361" s="154">
        <v>0</v>
      </c>
      <c r="O361" s="155"/>
      <c r="P361" s="190">
        <f>R361-L361</f>
        <v>0</v>
      </c>
      <c r="Q361" s="181"/>
      <c r="R361" s="154">
        <v>0</v>
      </c>
      <c r="S361" s="155"/>
      <c r="T361" s="158" t="s">
        <v>217</v>
      </c>
      <c r="U361" s="254"/>
    </row>
    <row r="362" spans="1:21" ht="12.75">
      <c r="A362" s="27" t="s">
        <v>136</v>
      </c>
      <c r="B362" s="28"/>
      <c r="C362" s="28"/>
      <c r="D362" s="32">
        <v>614129</v>
      </c>
      <c r="E362" s="197" t="s">
        <v>279</v>
      </c>
      <c r="F362" s="197"/>
      <c r="G362" s="197"/>
      <c r="H362" s="197"/>
      <c r="I362" s="197"/>
      <c r="J362" s="197"/>
      <c r="K362" s="197"/>
      <c r="L362" s="181">
        <v>2000</v>
      </c>
      <c r="M362" s="181"/>
      <c r="N362" s="181">
        <v>1350</v>
      </c>
      <c r="O362" s="181"/>
      <c r="P362" s="190">
        <f>R362-L362</f>
        <v>0</v>
      </c>
      <c r="Q362" s="181"/>
      <c r="R362" s="181">
        <v>2000</v>
      </c>
      <c r="S362" s="181"/>
      <c r="T362" s="231">
        <f t="shared" si="11"/>
        <v>1</v>
      </c>
      <c r="U362" s="231"/>
    </row>
    <row r="363" spans="1:21" ht="12.75">
      <c r="A363" s="27"/>
      <c r="B363" s="28"/>
      <c r="C363" s="25">
        <v>614180</v>
      </c>
      <c r="D363" s="32"/>
      <c r="E363" s="146" t="s">
        <v>280</v>
      </c>
      <c r="F363" s="146"/>
      <c r="G363" s="146"/>
      <c r="H363" s="146"/>
      <c r="I363" s="146"/>
      <c r="J363" s="146"/>
      <c r="K363" s="146"/>
      <c r="L363" s="161">
        <f>SUM(L364:M367)</f>
        <v>212000</v>
      </c>
      <c r="M363" s="161"/>
      <c r="N363" s="161">
        <f>SUM(N364:O367)</f>
        <v>174829</v>
      </c>
      <c r="O363" s="161"/>
      <c r="P363" s="161">
        <f>SUM(P364:Q367)</f>
        <v>40000</v>
      </c>
      <c r="Q363" s="161"/>
      <c r="R363" s="161">
        <f>SUM(R364:S367)</f>
        <v>252000</v>
      </c>
      <c r="S363" s="161"/>
      <c r="T363" s="230">
        <f t="shared" si="11"/>
        <v>1.1886792452830188</v>
      </c>
      <c r="U363" s="230"/>
    </row>
    <row r="364" spans="1:21" ht="12.75">
      <c r="A364" s="27" t="s">
        <v>137</v>
      </c>
      <c r="B364" s="28"/>
      <c r="C364" s="28"/>
      <c r="D364" s="32">
        <v>614181</v>
      </c>
      <c r="E364" s="248" t="s">
        <v>358</v>
      </c>
      <c r="F364" s="197"/>
      <c r="G364" s="197"/>
      <c r="H364" s="197"/>
      <c r="I364" s="197"/>
      <c r="J364" s="197"/>
      <c r="K364" s="197"/>
      <c r="L364" s="181">
        <v>202000</v>
      </c>
      <c r="M364" s="181"/>
      <c r="N364" s="181">
        <v>167947</v>
      </c>
      <c r="O364" s="181"/>
      <c r="P364" s="190">
        <f>R364-L364</f>
        <v>40000</v>
      </c>
      <c r="Q364" s="181"/>
      <c r="R364" s="181">
        <v>242000</v>
      </c>
      <c r="S364" s="181"/>
      <c r="T364" s="231">
        <f t="shared" si="11"/>
        <v>1.198019801980198</v>
      </c>
      <c r="U364" s="231"/>
    </row>
    <row r="365" spans="1:21" ht="12.75">
      <c r="A365" s="27" t="s">
        <v>138</v>
      </c>
      <c r="B365" s="28"/>
      <c r="C365" s="28"/>
      <c r="D365" s="32">
        <v>614181</v>
      </c>
      <c r="E365" s="175" t="s">
        <v>406</v>
      </c>
      <c r="F365" s="176"/>
      <c r="G365" s="176"/>
      <c r="H365" s="176"/>
      <c r="I365" s="176"/>
      <c r="J365" s="176"/>
      <c r="K365" s="177"/>
      <c r="L365" s="154">
        <v>10000</v>
      </c>
      <c r="M365" s="155"/>
      <c r="N365" s="154">
        <v>6882</v>
      </c>
      <c r="O365" s="155"/>
      <c r="P365" s="156">
        <f>R365-L365</f>
        <v>0</v>
      </c>
      <c r="Q365" s="157"/>
      <c r="R365" s="154">
        <v>10000</v>
      </c>
      <c r="S365" s="155"/>
      <c r="T365" s="264">
        <f>R365/L365</f>
        <v>1</v>
      </c>
      <c r="U365" s="254"/>
    </row>
    <row r="366" spans="1:21" ht="12.75">
      <c r="A366" s="27" t="s">
        <v>325</v>
      </c>
      <c r="B366" s="28"/>
      <c r="C366" s="28"/>
      <c r="D366" s="32">
        <v>614181</v>
      </c>
      <c r="E366" s="175" t="s">
        <v>407</v>
      </c>
      <c r="F366" s="176"/>
      <c r="G366" s="176"/>
      <c r="H366" s="176"/>
      <c r="I366" s="176"/>
      <c r="J366" s="176"/>
      <c r="K366" s="177"/>
      <c r="L366" s="154">
        <v>0</v>
      </c>
      <c r="M366" s="155"/>
      <c r="N366" s="154">
        <v>0</v>
      </c>
      <c r="O366" s="155"/>
      <c r="P366" s="156">
        <f>R366-L366</f>
        <v>0</v>
      </c>
      <c r="Q366" s="157"/>
      <c r="R366" s="154">
        <v>0</v>
      </c>
      <c r="S366" s="155"/>
      <c r="T366" s="158" t="s">
        <v>217</v>
      </c>
      <c r="U366" s="254"/>
    </row>
    <row r="367" spans="1:21" ht="12.75">
      <c r="A367" s="27" t="s">
        <v>5</v>
      </c>
      <c r="B367" s="28"/>
      <c r="C367" s="28"/>
      <c r="D367" s="32">
        <v>614181</v>
      </c>
      <c r="E367" s="248" t="s">
        <v>408</v>
      </c>
      <c r="F367" s="197"/>
      <c r="G367" s="197"/>
      <c r="H367" s="197"/>
      <c r="I367" s="197"/>
      <c r="J367" s="197"/>
      <c r="K367" s="197"/>
      <c r="L367" s="181">
        <v>0</v>
      </c>
      <c r="M367" s="181"/>
      <c r="N367" s="181">
        <v>0</v>
      </c>
      <c r="O367" s="181"/>
      <c r="P367" s="190">
        <f>R367-L367</f>
        <v>0</v>
      </c>
      <c r="Q367" s="190"/>
      <c r="R367" s="181">
        <v>0</v>
      </c>
      <c r="S367" s="181"/>
      <c r="T367" s="250" t="s">
        <v>217</v>
      </c>
      <c r="U367" s="231"/>
    </row>
    <row r="368" spans="1:21" ht="12.75">
      <c r="A368" s="21" t="s">
        <v>75</v>
      </c>
      <c r="B368" s="28"/>
      <c r="C368" s="25">
        <v>614200</v>
      </c>
      <c r="D368" s="32"/>
      <c r="E368" s="146" t="s">
        <v>281</v>
      </c>
      <c r="F368" s="146"/>
      <c r="G368" s="146"/>
      <c r="H368" s="146"/>
      <c r="I368" s="146"/>
      <c r="J368" s="146"/>
      <c r="K368" s="146"/>
      <c r="L368" s="161">
        <f>SUM(L369,L374,L381)</f>
        <v>678000</v>
      </c>
      <c r="M368" s="161"/>
      <c r="N368" s="161">
        <f>SUM(N369,N374,N381,)</f>
        <v>407471</v>
      </c>
      <c r="O368" s="161"/>
      <c r="P368" s="161">
        <f>SUM(P369,P374,P381,)</f>
        <v>0</v>
      </c>
      <c r="Q368" s="161"/>
      <c r="R368" s="161">
        <f>SUM(R369,R374,R381,)</f>
        <v>678000</v>
      </c>
      <c r="S368" s="161"/>
      <c r="T368" s="230">
        <f t="shared" si="11"/>
        <v>1</v>
      </c>
      <c r="U368" s="230"/>
    </row>
    <row r="369" spans="1:21" ht="12.75">
      <c r="A369" s="27"/>
      <c r="B369" s="28"/>
      <c r="D369" s="38">
        <v>614220</v>
      </c>
      <c r="E369" s="146" t="s">
        <v>282</v>
      </c>
      <c r="F369" s="146"/>
      <c r="G369" s="146"/>
      <c r="H369" s="146"/>
      <c r="I369" s="146"/>
      <c r="J369" s="146"/>
      <c r="K369" s="146"/>
      <c r="L369" s="161">
        <f>SUM(L370:M373)</f>
        <v>511100</v>
      </c>
      <c r="M369" s="161"/>
      <c r="N369" s="161">
        <f>SUM(N370:O373)</f>
        <v>265666</v>
      </c>
      <c r="O369" s="161"/>
      <c r="P369" s="161">
        <f>SUM(P370:Q373)</f>
        <v>0</v>
      </c>
      <c r="Q369" s="161"/>
      <c r="R369" s="161">
        <f>SUM(R370:S373)</f>
        <v>511100</v>
      </c>
      <c r="S369" s="161"/>
      <c r="T369" s="247">
        <f t="shared" si="11"/>
        <v>1</v>
      </c>
      <c r="U369" s="230"/>
    </row>
    <row r="370" spans="1:21" ht="12.75">
      <c r="A370" s="220" t="s">
        <v>78</v>
      </c>
      <c r="B370" s="220"/>
      <c r="C370" s="220"/>
      <c r="D370" s="222">
        <v>614229</v>
      </c>
      <c r="E370" s="419" t="s">
        <v>7</v>
      </c>
      <c r="F370" s="224"/>
      <c r="G370" s="224"/>
      <c r="H370" s="224"/>
      <c r="I370" s="224"/>
      <c r="J370" s="224"/>
      <c r="K370" s="224"/>
      <c r="L370" s="214">
        <v>466100</v>
      </c>
      <c r="M370" s="214"/>
      <c r="N370" s="214">
        <v>225969</v>
      </c>
      <c r="O370" s="214"/>
      <c r="P370" s="214">
        <f>R370-L370</f>
        <v>0</v>
      </c>
      <c r="Q370" s="214"/>
      <c r="R370" s="214">
        <v>466100</v>
      </c>
      <c r="S370" s="214"/>
      <c r="T370" s="213">
        <f t="shared" si="11"/>
        <v>1</v>
      </c>
      <c r="U370" s="213"/>
    </row>
    <row r="371" spans="1:21" ht="12.75">
      <c r="A371" s="220"/>
      <c r="B371" s="220"/>
      <c r="C371" s="220"/>
      <c r="D371" s="222"/>
      <c r="E371" s="224"/>
      <c r="F371" s="224"/>
      <c r="G371" s="224"/>
      <c r="H371" s="224"/>
      <c r="I371" s="224"/>
      <c r="J371" s="224"/>
      <c r="K371" s="224"/>
      <c r="L371" s="214"/>
      <c r="M371" s="214"/>
      <c r="N371" s="214"/>
      <c r="O371" s="214"/>
      <c r="P371" s="214"/>
      <c r="Q371" s="214"/>
      <c r="R371" s="214"/>
      <c r="S371" s="214"/>
      <c r="T371" s="213"/>
      <c r="U371" s="213"/>
    </row>
    <row r="372" spans="1:21" ht="12.75">
      <c r="A372" s="220" t="s">
        <v>80</v>
      </c>
      <c r="B372" s="220"/>
      <c r="C372" s="220"/>
      <c r="D372" s="222">
        <v>614229</v>
      </c>
      <c r="E372" s="223" t="s">
        <v>6</v>
      </c>
      <c r="F372" s="224"/>
      <c r="G372" s="224"/>
      <c r="H372" s="224"/>
      <c r="I372" s="224"/>
      <c r="J372" s="224"/>
      <c r="K372" s="224"/>
      <c r="L372" s="214">
        <v>45000</v>
      </c>
      <c r="M372" s="214"/>
      <c r="N372" s="214">
        <v>39697</v>
      </c>
      <c r="O372" s="214"/>
      <c r="P372" s="214">
        <f>R372-L372</f>
        <v>0</v>
      </c>
      <c r="Q372" s="214"/>
      <c r="R372" s="214">
        <v>45000</v>
      </c>
      <c r="S372" s="214"/>
      <c r="T372" s="213">
        <f>R372/L372</f>
        <v>1</v>
      </c>
      <c r="U372" s="213"/>
    </row>
    <row r="373" spans="1:21" ht="12.75">
      <c r="A373" s="220"/>
      <c r="B373" s="220"/>
      <c r="C373" s="220"/>
      <c r="D373" s="222"/>
      <c r="E373" s="224"/>
      <c r="F373" s="224"/>
      <c r="G373" s="224"/>
      <c r="H373" s="224"/>
      <c r="I373" s="224"/>
      <c r="J373" s="224"/>
      <c r="K373" s="224"/>
      <c r="L373" s="214"/>
      <c r="M373" s="214"/>
      <c r="N373" s="214"/>
      <c r="O373" s="214"/>
      <c r="P373" s="214"/>
      <c r="Q373" s="214"/>
      <c r="R373" s="214"/>
      <c r="S373" s="214"/>
      <c r="T373" s="213"/>
      <c r="U373" s="213"/>
    </row>
    <row r="374" spans="1:21" ht="12.75">
      <c r="A374" s="27"/>
      <c r="B374" s="28"/>
      <c r="C374" s="25">
        <v>614230</v>
      </c>
      <c r="D374" s="32"/>
      <c r="E374" s="146" t="s">
        <v>283</v>
      </c>
      <c r="F374" s="146"/>
      <c r="G374" s="146"/>
      <c r="H374" s="146"/>
      <c r="I374" s="146"/>
      <c r="J374" s="146"/>
      <c r="K374" s="146"/>
      <c r="L374" s="161">
        <f>SUM(L375:M380)</f>
        <v>126900</v>
      </c>
      <c r="M374" s="161"/>
      <c r="N374" s="161">
        <f>SUM(N375:O380)</f>
        <v>104095</v>
      </c>
      <c r="O374" s="161"/>
      <c r="P374" s="161">
        <f>SUM(P375:Q380)</f>
        <v>0</v>
      </c>
      <c r="Q374" s="161"/>
      <c r="R374" s="161">
        <f>SUM(R375:S380)</f>
        <v>126900</v>
      </c>
      <c r="S374" s="161"/>
      <c r="T374" s="230">
        <f>R374/L374</f>
        <v>1</v>
      </c>
      <c r="U374" s="230"/>
    </row>
    <row r="375" spans="1:21" s="64" customFormat="1" ht="12.75">
      <c r="A375" s="57" t="s">
        <v>157</v>
      </c>
      <c r="B375" s="63"/>
      <c r="C375" s="63"/>
      <c r="D375" s="102">
        <v>614231</v>
      </c>
      <c r="E375" s="300" t="s">
        <v>8</v>
      </c>
      <c r="F375" s="300"/>
      <c r="G375" s="300"/>
      <c r="H375" s="300"/>
      <c r="I375" s="300"/>
      <c r="J375" s="300"/>
      <c r="K375" s="300"/>
      <c r="L375" s="326">
        <v>13000</v>
      </c>
      <c r="M375" s="326"/>
      <c r="N375" s="326">
        <v>11832</v>
      </c>
      <c r="O375" s="326"/>
      <c r="P375" s="326">
        <f aca="true" t="shared" si="12" ref="P375:P380">R375-L375</f>
        <v>0</v>
      </c>
      <c r="Q375" s="326"/>
      <c r="R375" s="326">
        <v>13000</v>
      </c>
      <c r="S375" s="326"/>
      <c r="T375" s="266">
        <f>R375/L375</f>
        <v>1</v>
      </c>
      <c r="U375" s="290"/>
    </row>
    <row r="376" spans="1:21" ht="12.75">
      <c r="A376" s="27" t="s">
        <v>158</v>
      </c>
      <c r="B376" s="28"/>
      <c r="C376" s="25"/>
      <c r="D376" s="32">
        <v>614233</v>
      </c>
      <c r="E376" s="197" t="s">
        <v>9</v>
      </c>
      <c r="F376" s="197"/>
      <c r="G376" s="197"/>
      <c r="H376" s="197"/>
      <c r="I376" s="197"/>
      <c r="J376" s="197"/>
      <c r="K376" s="197"/>
      <c r="L376" s="301">
        <v>0</v>
      </c>
      <c r="M376" s="301"/>
      <c r="N376" s="301">
        <v>0</v>
      </c>
      <c r="O376" s="301"/>
      <c r="P376" s="301">
        <f t="shared" si="12"/>
        <v>0</v>
      </c>
      <c r="Q376" s="301"/>
      <c r="R376" s="301">
        <v>0</v>
      </c>
      <c r="S376" s="301"/>
      <c r="T376" s="250" t="s">
        <v>217</v>
      </c>
      <c r="U376" s="231"/>
    </row>
    <row r="377" spans="1:21" ht="12.75">
      <c r="A377" s="27" t="s">
        <v>159</v>
      </c>
      <c r="B377" s="28"/>
      <c r="C377" s="28"/>
      <c r="D377" s="32">
        <v>614233</v>
      </c>
      <c r="E377" s="197" t="s">
        <v>10</v>
      </c>
      <c r="F377" s="197"/>
      <c r="G377" s="197"/>
      <c r="H377" s="197"/>
      <c r="I377" s="197"/>
      <c r="J377" s="197"/>
      <c r="K377" s="197"/>
      <c r="L377" s="181">
        <v>20000</v>
      </c>
      <c r="M377" s="181"/>
      <c r="N377" s="181">
        <v>16215</v>
      </c>
      <c r="O377" s="181"/>
      <c r="P377" s="397">
        <f t="shared" si="12"/>
        <v>0</v>
      </c>
      <c r="Q377" s="301"/>
      <c r="R377" s="301">
        <v>20000</v>
      </c>
      <c r="S377" s="301"/>
      <c r="T377" s="266">
        <f>R377/L377</f>
        <v>1</v>
      </c>
      <c r="U377" s="231"/>
    </row>
    <row r="378" spans="1:21" ht="12.75">
      <c r="A378" s="27" t="s">
        <v>160</v>
      </c>
      <c r="B378" s="28"/>
      <c r="C378" s="28"/>
      <c r="D378" s="32">
        <v>614234</v>
      </c>
      <c r="E378" s="197" t="s">
        <v>12</v>
      </c>
      <c r="F378" s="197"/>
      <c r="G378" s="197"/>
      <c r="H378" s="197"/>
      <c r="I378" s="197"/>
      <c r="J378" s="197"/>
      <c r="K378" s="197"/>
      <c r="L378" s="181">
        <v>83900</v>
      </c>
      <c r="M378" s="181"/>
      <c r="N378" s="181">
        <v>67650</v>
      </c>
      <c r="O378" s="181"/>
      <c r="P378" s="397">
        <f t="shared" si="12"/>
        <v>0</v>
      </c>
      <c r="Q378" s="397"/>
      <c r="R378" s="301">
        <v>83900</v>
      </c>
      <c r="S378" s="301"/>
      <c r="T378" s="231">
        <f aca="true" t="shared" si="13" ref="T378:T383">R378/L378</f>
        <v>1</v>
      </c>
      <c r="U378" s="231"/>
    </row>
    <row r="379" spans="1:21" ht="12.75">
      <c r="A379" s="27" t="s">
        <v>161</v>
      </c>
      <c r="B379" s="28"/>
      <c r="C379" s="28"/>
      <c r="D379" s="32">
        <v>614234</v>
      </c>
      <c r="E379" s="197" t="s">
        <v>13</v>
      </c>
      <c r="F379" s="197"/>
      <c r="G379" s="197"/>
      <c r="H379" s="197"/>
      <c r="I379" s="197"/>
      <c r="J379" s="197"/>
      <c r="K379" s="197"/>
      <c r="L379" s="181">
        <v>10000</v>
      </c>
      <c r="M379" s="181"/>
      <c r="N379" s="181">
        <v>8398</v>
      </c>
      <c r="O379" s="181"/>
      <c r="P379" s="397">
        <f t="shared" si="12"/>
        <v>0</v>
      </c>
      <c r="Q379" s="301"/>
      <c r="R379" s="301">
        <v>10000</v>
      </c>
      <c r="S379" s="301"/>
      <c r="T379" s="231">
        <f t="shared" si="13"/>
        <v>1</v>
      </c>
      <c r="U379" s="231"/>
    </row>
    <row r="380" spans="1:21" ht="12.75">
      <c r="A380" s="27" t="s">
        <v>162</v>
      </c>
      <c r="B380" s="28"/>
      <c r="C380" s="28"/>
      <c r="D380" s="32">
        <v>614239</v>
      </c>
      <c r="E380" s="248" t="s">
        <v>11</v>
      </c>
      <c r="F380" s="248"/>
      <c r="G380" s="248"/>
      <c r="H380" s="248"/>
      <c r="I380" s="248"/>
      <c r="J380" s="248"/>
      <c r="K380" s="248"/>
      <c r="L380" s="181">
        <v>0</v>
      </c>
      <c r="M380" s="181"/>
      <c r="N380" s="181">
        <v>0</v>
      </c>
      <c r="O380" s="181"/>
      <c r="P380" s="397">
        <f t="shared" si="12"/>
        <v>0</v>
      </c>
      <c r="Q380" s="397"/>
      <c r="R380" s="301">
        <v>0</v>
      </c>
      <c r="S380" s="301"/>
      <c r="T380" s="250" t="s">
        <v>217</v>
      </c>
      <c r="U380" s="231"/>
    </row>
    <row r="381" spans="1:21" ht="12.75">
      <c r="A381" s="27"/>
      <c r="B381" s="28"/>
      <c r="C381" s="25">
        <v>614240</v>
      </c>
      <c r="D381" s="32"/>
      <c r="E381" s="146" t="s">
        <v>284</v>
      </c>
      <c r="F381" s="146"/>
      <c r="G381" s="146"/>
      <c r="H381" s="146"/>
      <c r="I381" s="146"/>
      <c r="J381" s="146"/>
      <c r="K381" s="146"/>
      <c r="L381" s="161">
        <f>SUM(L382,L383)</f>
        <v>40000</v>
      </c>
      <c r="M381" s="161"/>
      <c r="N381" s="161">
        <f>SUM(N382,N383)</f>
        <v>37710</v>
      </c>
      <c r="O381" s="161"/>
      <c r="P381" s="396">
        <f>SUM(P382,P383)</f>
        <v>0</v>
      </c>
      <c r="Q381" s="161"/>
      <c r="R381" s="161">
        <f>SUM(R382:S383)</f>
        <v>40000</v>
      </c>
      <c r="S381" s="161"/>
      <c r="T381" s="230">
        <f t="shared" si="13"/>
        <v>1</v>
      </c>
      <c r="U381" s="230"/>
    </row>
    <row r="382" spans="1:21" ht="12.75">
      <c r="A382" s="27" t="s">
        <v>163</v>
      </c>
      <c r="B382" s="28"/>
      <c r="C382" s="25"/>
      <c r="D382" s="32">
        <v>614241</v>
      </c>
      <c r="E382" s="248" t="s">
        <v>330</v>
      </c>
      <c r="F382" s="248"/>
      <c r="G382" s="248"/>
      <c r="H382" s="248"/>
      <c r="I382" s="248"/>
      <c r="J382" s="248"/>
      <c r="K382" s="248"/>
      <c r="L382" s="181">
        <v>35000</v>
      </c>
      <c r="M382" s="181"/>
      <c r="N382" s="181">
        <v>34182</v>
      </c>
      <c r="O382" s="181"/>
      <c r="P382" s="190">
        <f>R382-L382</f>
        <v>0</v>
      </c>
      <c r="Q382" s="181"/>
      <c r="R382" s="181">
        <v>35000</v>
      </c>
      <c r="S382" s="181"/>
      <c r="T382" s="251">
        <f t="shared" si="13"/>
        <v>1</v>
      </c>
      <c r="U382" s="231"/>
    </row>
    <row r="383" spans="1:21" ht="12.75">
      <c r="A383" s="27" t="s">
        <v>164</v>
      </c>
      <c r="B383" s="28"/>
      <c r="C383" s="28"/>
      <c r="D383" s="32">
        <v>614243</v>
      </c>
      <c r="E383" s="197" t="s">
        <v>285</v>
      </c>
      <c r="F383" s="197"/>
      <c r="G383" s="197"/>
      <c r="H383" s="197"/>
      <c r="I383" s="197"/>
      <c r="J383" s="197"/>
      <c r="K383" s="197"/>
      <c r="L383" s="181">
        <v>5000</v>
      </c>
      <c r="M383" s="181"/>
      <c r="N383" s="181">
        <v>3528</v>
      </c>
      <c r="O383" s="181"/>
      <c r="P383" s="190">
        <f>R383-L383</f>
        <v>0</v>
      </c>
      <c r="Q383" s="181"/>
      <c r="R383" s="181">
        <v>5000</v>
      </c>
      <c r="S383" s="181"/>
      <c r="T383" s="231">
        <f t="shared" si="13"/>
        <v>1</v>
      </c>
      <c r="U383" s="231"/>
    </row>
    <row r="384" spans="1:21" ht="12.75">
      <c r="A384" s="76"/>
      <c r="B384" s="6"/>
      <c r="C384" s="77"/>
      <c r="D384" s="93"/>
      <c r="E384" s="69"/>
      <c r="F384" s="69"/>
      <c r="G384" s="69"/>
      <c r="H384" s="69"/>
      <c r="I384" s="69"/>
      <c r="J384" s="69"/>
      <c r="K384" s="17" t="s">
        <v>61</v>
      </c>
      <c r="L384" s="78"/>
      <c r="M384" s="78"/>
      <c r="N384" s="78"/>
      <c r="O384" s="78"/>
      <c r="P384" s="78"/>
      <c r="Q384" s="78"/>
      <c r="R384" s="78"/>
      <c r="S384" s="78"/>
      <c r="T384" s="79"/>
      <c r="U384" s="79"/>
    </row>
    <row r="385" spans="1:21" ht="12.75" customHeight="1">
      <c r="A385" s="331" t="s">
        <v>52</v>
      </c>
      <c r="B385" s="249" t="s">
        <v>53</v>
      </c>
      <c r="C385" s="249" t="s">
        <v>54</v>
      </c>
      <c r="D385" s="332" t="s">
        <v>55</v>
      </c>
      <c r="E385" s="331" t="s">
        <v>194</v>
      </c>
      <c r="F385" s="331"/>
      <c r="G385" s="331"/>
      <c r="H385" s="331"/>
      <c r="I385" s="331"/>
      <c r="J385" s="331"/>
      <c r="K385" s="331"/>
      <c r="L385" s="249" t="s">
        <v>398</v>
      </c>
      <c r="M385" s="249"/>
      <c r="N385" s="249" t="s">
        <v>414</v>
      </c>
      <c r="O385" s="249"/>
      <c r="P385" s="341" t="s">
        <v>64</v>
      </c>
      <c r="Q385" s="341"/>
      <c r="R385" s="249" t="s">
        <v>399</v>
      </c>
      <c r="S385" s="249"/>
      <c r="T385" s="249" t="s">
        <v>347</v>
      </c>
      <c r="U385" s="249"/>
    </row>
    <row r="386" spans="1:21" ht="12.75">
      <c r="A386" s="331"/>
      <c r="B386" s="249"/>
      <c r="C386" s="249"/>
      <c r="D386" s="333"/>
      <c r="E386" s="331"/>
      <c r="F386" s="331"/>
      <c r="G386" s="331"/>
      <c r="H386" s="331"/>
      <c r="I386" s="331"/>
      <c r="J386" s="331"/>
      <c r="K386" s="331"/>
      <c r="L386" s="249"/>
      <c r="M386" s="249"/>
      <c r="N386" s="249"/>
      <c r="O386" s="249"/>
      <c r="P386" s="341"/>
      <c r="Q386" s="341"/>
      <c r="R386" s="249"/>
      <c r="S386" s="249"/>
      <c r="T386" s="249"/>
      <c r="U386" s="249"/>
    </row>
    <row r="387" spans="1:21" ht="12.75">
      <c r="A387" s="331"/>
      <c r="B387" s="249"/>
      <c r="C387" s="249"/>
      <c r="D387" s="334"/>
      <c r="E387" s="331"/>
      <c r="F387" s="331"/>
      <c r="G387" s="331"/>
      <c r="H387" s="331"/>
      <c r="I387" s="331"/>
      <c r="J387" s="331"/>
      <c r="K387" s="331"/>
      <c r="L387" s="249"/>
      <c r="M387" s="249"/>
      <c r="N387" s="249"/>
      <c r="O387" s="249"/>
      <c r="P387" s="341"/>
      <c r="Q387" s="341"/>
      <c r="R387" s="249"/>
      <c r="S387" s="249"/>
      <c r="T387" s="249"/>
      <c r="U387" s="249"/>
    </row>
    <row r="388" spans="1:21" ht="12.75">
      <c r="A388" s="19" t="s">
        <v>45</v>
      </c>
      <c r="B388" s="19" t="s">
        <v>46</v>
      </c>
      <c r="C388" s="19" t="s">
        <v>47</v>
      </c>
      <c r="D388" s="91" t="s">
        <v>48</v>
      </c>
      <c r="E388" s="195" t="s">
        <v>57</v>
      </c>
      <c r="F388" s="196"/>
      <c r="G388" s="196"/>
      <c r="H388" s="196"/>
      <c r="I388" s="196"/>
      <c r="J388" s="196"/>
      <c r="K388" s="196"/>
      <c r="L388" s="195" t="s">
        <v>58</v>
      </c>
      <c r="M388" s="196"/>
      <c r="N388" s="195" t="s">
        <v>59</v>
      </c>
      <c r="O388" s="196"/>
      <c r="P388" s="195" t="s">
        <v>61</v>
      </c>
      <c r="Q388" s="196"/>
      <c r="R388" s="195" t="s">
        <v>62</v>
      </c>
      <c r="S388" s="196"/>
      <c r="T388" s="195" t="s">
        <v>63</v>
      </c>
      <c r="U388" s="195"/>
    </row>
    <row r="389" spans="1:21" ht="12.75">
      <c r="A389" s="21" t="s">
        <v>81</v>
      </c>
      <c r="B389" s="28"/>
      <c r="C389" s="26">
        <v>614300</v>
      </c>
      <c r="D389" s="32"/>
      <c r="E389" s="146" t="s">
        <v>286</v>
      </c>
      <c r="F389" s="146"/>
      <c r="G389" s="146"/>
      <c r="H389" s="146"/>
      <c r="I389" s="146"/>
      <c r="J389" s="146"/>
      <c r="K389" s="146"/>
      <c r="L389" s="161">
        <f>SUM(L390,L403)</f>
        <v>222600</v>
      </c>
      <c r="M389" s="161"/>
      <c r="N389" s="161">
        <f>SUM(N390,N403)</f>
        <v>178558</v>
      </c>
      <c r="O389" s="161"/>
      <c r="P389" s="161">
        <f>SUM(P390,P403)</f>
        <v>25000</v>
      </c>
      <c r="Q389" s="161"/>
      <c r="R389" s="161">
        <f>SUM(R390,R403)</f>
        <v>247600</v>
      </c>
      <c r="S389" s="161"/>
      <c r="T389" s="230">
        <f>R389/L389</f>
        <v>1.1123090745732256</v>
      </c>
      <c r="U389" s="230"/>
    </row>
    <row r="390" spans="1:21" ht="12.75">
      <c r="A390" s="27"/>
      <c r="B390" s="28"/>
      <c r="C390" s="25">
        <v>614310</v>
      </c>
      <c r="D390" s="32"/>
      <c r="E390" s="146" t="s">
        <v>286</v>
      </c>
      <c r="F390" s="146"/>
      <c r="G390" s="146"/>
      <c r="H390" s="146"/>
      <c r="I390" s="146"/>
      <c r="J390" s="146"/>
      <c r="K390" s="146"/>
      <c r="L390" s="161">
        <f>SUM(L384,L391:M402)</f>
        <v>217100</v>
      </c>
      <c r="M390" s="161"/>
      <c r="N390" s="161">
        <f>SUM(N384,N391:O402)</f>
        <v>173058</v>
      </c>
      <c r="O390" s="161"/>
      <c r="P390" s="161">
        <f>SUM(P384,P391:Q402)</f>
        <v>25000</v>
      </c>
      <c r="Q390" s="161"/>
      <c r="R390" s="161">
        <f>SUM(R384,R391:S402)</f>
        <v>242100</v>
      </c>
      <c r="S390" s="161"/>
      <c r="T390" s="230">
        <f>R390/L390</f>
        <v>1.1151543067710732</v>
      </c>
      <c r="U390" s="230"/>
    </row>
    <row r="391" spans="1:21" ht="12.75">
      <c r="A391" s="220" t="s">
        <v>84</v>
      </c>
      <c r="B391" s="220"/>
      <c r="C391" s="221"/>
      <c r="D391" s="222">
        <v>614311</v>
      </c>
      <c r="E391" s="223" t="s">
        <v>14</v>
      </c>
      <c r="F391" s="223"/>
      <c r="G391" s="223"/>
      <c r="H391" s="223"/>
      <c r="I391" s="223"/>
      <c r="J391" s="223"/>
      <c r="K391" s="223"/>
      <c r="L391" s="212">
        <v>70000</v>
      </c>
      <c r="M391" s="212"/>
      <c r="N391" s="212">
        <v>66738</v>
      </c>
      <c r="O391" s="212"/>
      <c r="P391" s="212">
        <f>R391-L391</f>
        <v>0</v>
      </c>
      <c r="Q391" s="212"/>
      <c r="R391" s="212">
        <v>70000</v>
      </c>
      <c r="S391" s="212"/>
      <c r="T391" s="320">
        <f>R391/L391</f>
        <v>1</v>
      </c>
      <c r="U391" s="398"/>
    </row>
    <row r="392" spans="1:21" ht="12.75">
      <c r="A392" s="220"/>
      <c r="B392" s="220"/>
      <c r="C392" s="221"/>
      <c r="D392" s="222"/>
      <c r="E392" s="223"/>
      <c r="F392" s="223"/>
      <c r="G392" s="223"/>
      <c r="H392" s="223"/>
      <c r="I392" s="223"/>
      <c r="J392" s="223"/>
      <c r="K392" s="223"/>
      <c r="L392" s="212"/>
      <c r="M392" s="212"/>
      <c r="N392" s="212"/>
      <c r="O392" s="212"/>
      <c r="P392" s="212"/>
      <c r="Q392" s="212"/>
      <c r="R392" s="212"/>
      <c r="S392" s="212"/>
      <c r="T392" s="398"/>
      <c r="U392" s="398"/>
    </row>
    <row r="393" spans="1:21" ht="12.75">
      <c r="A393" s="57" t="s">
        <v>90</v>
      </c>
      <c r="B393" s="19"/>
      <c r="C393" s="19"/>
      <c r="D393" s="58">
        <v>614311</v>
      </c>
      <c r="E393" s="443" t="s">
        <v>430</v>
      </c>
      <c r="F393" s="444"/>
      <c r="G393" s="444"/>
      <c r="H393" s="444"/>
      <c r="I393" s="444"/>
      <c r="J393" s="444"/>
      <c r="K393" s="445"/>
      <c r="L393" s="156">
        <v>84000</v>
      </c>
      <c r="M393" s="157"/>
      <c r="N393" s="156">
        <v>63096</v>
      </c>
      <c r="O393" s="157"/>
      <c r="P393" s="156">
        <f>R393-L393</f>
        <v>0</v>
      </c>
      <c r="Q393" s="157"/>
      <c r="R393" s="156">
        <v>84000</v>
      </c>
      <c r="S393" s="157"/>
      <c r="T393" s="262">
        <f>R393/L393</f>
        <v>1</v>
      </c>
      <c r="U393" s="263"/>
    </row>
    <row r="394" spans="1:21" ht="12.75">
      <c r="A394" s="453" t="s">
        <v>91</v>
      </c>
      <c r="B394" s="220"/>
      <c r="C394" s="220"/>
      <c r="D394" s="222">
        <v>614311</v>
      </c>
      <c r="E394" s="223" t="s">
        <v>431</v>
      </c>
      <c r="F394" s="224"/>
      <c r="G394" s="224"/>
      <c r="H394" s="224"/>
      <c r="I394" s="224"/>
      <c r="J394" s="224"/>
      <c r="K394" s="224"/>
      <c r="L394" s="214">
        <v>4100</v>
      </c>
      <c r="M394" s="214"/>
      <c r="N394" s="214">
        <v>4100</v>
      </c>
      <c r="O394" s="214"/>
      <c r="P394" s="325">
        <f>R394-L394</f>
        <v>0</v>
      </c>
      <c r="Q394" s="325"/>
      <c r="R394" s="214">
        <v>4100</v>
      </c>
      <c r="S394" s="214"/>
      <c r="T394" s="213">
        <f>R394/L394</f>
        <v>1</v>
      </c>
      <c r="U394" s="232"/>
    </row>
    <row r="395" spans="1:21" ht="12.75">
      <c r="A395" s="220"/>
      <c r="B395" s="220"/>
      <c r="C395" s="220"/>
      <c r="D395" s="222"/>
      <c r="E395" s="224"/>
      <c r="F395" s="224"/>
      <c r="G395" s="224"/>
      <c r="H395" s="224"/>
      <c r="I395" s="224"/>
      <c r="J395" s="224"/>
      <c r="K395" s="224"/>
      <c r="L395" s="214"/>
      <c r="M395" s="214"/>
      <c r="N395" s="214"/>
      <c r="O395" s="214"/>
      <c r="P395" s="325"/>
      <c r="Q395" s="325"/>
      <c r="R395" s="214"/>
      <c r="S395" s="214"/>
      <c r="T395" s="232"/>
      <c r="U395" s="232"/>
    </row>
    <row r="396" spans="1:22" ht="12.75">
      <c r="A396" s="109" t="s">
        <v>92</v>
      </c>
      <c r="B396" s="20"/>
      <c r="C396" s="20"/>
      <c r="D396" s="87">
        <v>614311</v>
      </c>
      <c r="E396" s="198" t="s">
        <v>287</v>
      </c>
      <c r="F396" s="199"/>
      <c r="G396" s="199"/>
      <c r="H396" s="199"/>
      <c r="I396" s="199"/>
      <c r="J396" s="199"/>
      <c r="K396" s="200"/>
      <c r="L396" s="201">
        <v>7000</v>
      </c>
      <c r="M396" s="202"/>
      <c r="N396" s="201">
        <v>4211</v>
      </c>
      <c r="O396" s="202"/>
      <c r="P396" s="438">
        <f>R396-L396</f>
        <v>0</v>
      </c>
      <c r="Q396" s="439"/>
      <c r="R396" s="201">
        <v>7000</v>
      </c>
      <c r="S396" s="202"/>
      <c r="T396" s="454">
        <f aca="true" t="shared" si="14" ref="T396:T418">R396/L396</f>
        <v>1</v>
      </c>
      <c r="U396" s="319"/>
      <c r="V396" s="67"/>
    </row>
    <row r="397" spans="1:22" ht="12.75">
      <c r="A397" s="109" t="s">
        <v>93</v>
      </c>
      <c r="B397" s="20"/>
      <c r="C397" s="20"/>
      <c r="D397" s="87">
        <v>614311</v>
      </c>
      <c r="E397" s="198" t="s">
        <v>409</v>
      </c>
      <c r="F397" s="457"/>
      <c r="G397" s="457"/>
      <c r="H397" s="457"/>
      <c r="I397" s="457"/>
      <c r="J397" s="457"/>
      <c r="K397" s="458"/>
      <c r="L397" s="201">
        <v>7000</v>
      </c>
      <c r="M397" s="202"/>
      <c r="N397" s="201">
        <v>4822</v>
      </c>
      <c r="O397" s="202"/>
      <c r="P397" s="438">
        <f>R397-L397</f>
        <v>0</v>
      </c>
      <c r="Q397" s="439"/>
      <c r="R397" s="201">
        <v>7000</v>
      </c>
      <c r="S397" s="202"/>
      <c r="T397" s="454">
        <f>R397/L397</f>
        <v>1</v>
      </c>
      <c r="U397" s="319"/>
      <c r="V397" s="67"/>
    </row>
    <row r="398" spans="1:21" ht="12.75">
      <c r="A398" s="57" t="s">
        <v>94</v>
      </c>
      <c r="B398" s="28"/>
      <c r="C398" s="28"/>
      <c r="D398" s="32">
        <v>614311</v>
      </c>
      <c r="E398" s="248" t="s">
        <v>417</v>
      </c>
      <c r="F398" s="197"/>
      <c r="G398" s="197"/>
      <c r="H398" s="197"/>
      <c r="I398" s="197"/>
      <c r="J398" s="197"/>
      <c r="K398" s="197"/>
      <c r="L398" s="181">
        <v>30000</v>
      </c>
      <c r="M398" s="181"/>
      <c r="N398" s="257">
        <v>19700</v>
      </c>
      <c r="O398" s="257"/>
      <c r="P398" s="190">
        <f>R398-L398</f>
        <v>20000</v>
      </c>
      <c r="Q398" s="181"/>
      <c r="R398" s="257">
        <v>50000</v>
      </c>
      <c r="S398" s="257"/>
      <c r="T398" s="231">
        <f t="shared" si="14"/>
        <v>1.6666666666666667</v>
      </c>
      <c r="U398" s="231"/>
    </row>
    <row r="399" spans="1:21" ht="12.75">
      <c r="A399" s="57" t="s">
        <v>326</v>
      </c>
      <c r="B399" s="28"/>
      <c r="C399" s="28"/>
      <c r="D399" s="32">
        <v>614311</v>
      </c>
      <c r="E399" s="248" t="s">
        <v>370</v>
      </c>
      <c r="F399" s="197"/>
      <c r="G399" s="197"/>
      <c r="H399" s="197"/>
      <c r="I399" s="197"/>
      <c r="J399" s="197"/>
      <c r="K399" s="197"/>
      <c r="L399" s="181">
        <v>1000</v>
      </c>
      <c r="M399" s="181"/>
      <c r="N399" s="181">
        <v>0</v>
      </c>
      <c r="O399" s="181"/>
      <c r="P399" s="190">
        <f>R399-L399</f>
        <v>5000</v>
      </c>
      <c r="Q399" s="181"/>
      <c r="R399" s="181">
        <v>6000</v>
      </c>
      <c r="S399" s="181"/>
      <c r="T399" s="251">
        <f t="shared" si="14"/>
        <v>6</v>
      </c>
      <c r="U399" s="231"/>
    </row>
    <row r="400" spans="1:21" ht="12.75">
      <c r="A400" s="392" t="s">
        <v>327</v>
      </c>
      <c r="B400" s="392"/>
      <c r="C400" s="235"/>
      <c r="D400" s="446">
        <v>614311</v>
      </c>
      <c r="E400" s="422" t="s">
        <v>432</v>
      </c>
      <c r="F400" s="423"/>
      <c r="G400" s="423"/>
      <c r="H400" s="423"/>
      <c r="I400" s="423"/>
      <c r="J400" s="423"/>
      <c r="K400" s="424"/>
      <c r="L400" s="428">
        <v>13000</v>
      </c>
      <c r="M400" s="429"/>
      <c r="N400" s="182">
        <v>10391</v>
      </c>
      <c r="O400" s="183"/>
      <c r="P400" s="186">
        <f>R400-L400</f>
        <v>0</v>
      </c>
      <c r="Q400" s="187"/>
      <c r="R400" s="182">
        <v>13000</v>
      </c>
      <c r="S400" s="183"/>
      <c r="T400" s="434">
        <f>R400/L400</f>
        <v>1</v>
      </c>
      <c r="U400" s="435"/>
    </row>
    <row r="401" spans="1:21" ht="12.75">
      <c r="A401" s="393"/>
      <c r="B401" s="393"/>
      <c r="C401" s="236"/>
      <c r="D401" s="447"/>
      <c r="E401" s="425"/>
      <c r="F401" s="426"/>
      <c r="G401" s="426"/>
      <c r="H401" s="426"/>
      <c r="I401" s="426"/>
      <c r="J401" s="426"/>
      <c r="K401" s="427"/>
      <c r="L401" s="430"/>
      <c r="M401" s="431"/>
      <c r="N401" s="184"/>
      <c r="O401" s="185"/>
      <c r="P401" s="188"/>
      <c r="Q401" s="189"/>
      <c r="R401" s="184"/>
      <c r="S401" s="185"/>
      <c r="T401" s="436"/>
      <c r="U401" s="437"/>
    </row>
    <row r="402" spans="1:21" ht="12.75">
      <c r="A402" s="27" t="s">
        <v>328</v>
      </c>
      <c r="B402" s="28"/>
      <c r="C402" s="28"/>
      <c r="D402" s="32">
        <v>614311</v>
      </c>
      <c r="E402" s="197" t="s">
        <v>295</v>
      </c>
      <c r="F402" s="197"/>
      <c r="G402" s="197"/>
      <c r="H402" s="197"/>
      <c r="I402" s="197"/>
      <c r="J402" s="197"/>
      <c r="K402" s="197"/>
      <c r="L402" s="181">
        <v>1000</v>
      </c>
      <c r="M402" s="181"/>
      <c r="N402" s="181">
        <v>0</v>
      </c>
      <c r="O402" s="181"/>
      <c r="P402" s="190">
        <f>R402-L402</f>
        <v>0</v>
      </c>
      <c r="Q402" s="181"/>
      <c r="R402" s="181">
        <v>1000</v>
      </c>
      <c r="S402" s="181"/>
      <c r="T402" s="251">
        <f t="shared" si="14"/>
        <v>1</v>
      </c>
      <c r="U402" s="231"/>
    </row>
    <row r="403" spans="1:21" ht="12.75">
      <c r="A403" s="27"/>
      <c r="B403" s="28"/>
      <c r="C403" s="25">
        <v>614320</v>
      </c>
      <c r="D403" s="32"/>
      <c r="E403" s="146" t="s">
        <v>288</v>
      </c>
      <c r="F403" s="146"/>
      <c r="G403" s="146"/>
      <c r="H403" s="146"/>
      <c r="I403" s="146"/>
      <c r="J403" s="146"/>
      <c r="K403" s="146"/>
      <c r="L403" s="161">
        <f>SUM(L404)</f>
        <v>5500</v>
      </c>
      <c r="M403" s="161"/>
      <c r="N403" s="161">
        <f>SUM(N404)</f>
        <v>5500</v>
      </c>
      <c r="O403" s="161"/>
      <c r="P403" s="161">
        <f>SUM(P404)</f>
        <v>0</v>
      </c>
      <c r="Q403" s="161"/>
      <c r="R403" s="161">
        <f>SUM(R404)</f>
        <v>5500</v>
      </c>
      <c r="S403" s="161"/>
      <c r="T403" s="230">
        <f t="shared" si="14"/>
        <v>1</v>
      </c>
      <c r="U403" s="230"/>
    </row>
    <row r="404" spans="1:21" ht="12.75">
      <c r="A404" s="27" t="s">
        <v>413</v>
      </c>
      <c r="B404" s="28"/>
      <c r="C404" s="28"/>
      <c r="D404" s="32">
        <v>614323</v>
      </c>
      <c r="E404" s="197" t="s">
        <v>289</v>
      </c>
      <c r="F404" s="197"/>
      <c r="G404" s="197"/>
      <c r="H404" s="197"/>
      <c r="I404" s="197"/>
      <c r="J404" s="197"/>
      <c r="K404" s="197"/>
      <c r="L404" s="181">
        <v>5500</v>
      </c>
      <c r="M404" s="181"/>
      <c r="N404" s="181">
        <v>5500</v>
      </c>
      <c r="O404" s="181"/>
      <c r="P404" s="181">
        <f>R404-L404</f>
        <v>0</v>
      </c>
      <c r="Q404" s="181"/>
      <c r="R404" s="181">
        <v>5500</v>
      </c>
      <c r="S404" s="181"/>
      <c r="T404" s="231">
        <f t="shared" si="14"/>
        <v>1</v>
      </c>
      <c r="U404" s="231"/>
    </row>
    <row r="405" spans="1:21" ht="12.75">
      <c r="A405" s="21" t="s">
        <v>95</v>
      </c>
      <c r="B405" s="28"/>
      <c r="C405" s="25">
        <v>614400</v>
      </c>
      <c r="D405" s="32"/>
      <c r="E405" s="146" t="s">
        <v>331</v>
      </c>
      <c r="F405" s="146"/>
      <c r="G405" s="146"/>
      <c r="H405" s="146"/>
      <c r="I405" s="146"/>
      <c r="J405" s="146"/>
      <c r="K405" s="146"/>
      <c r="L405" s="161">
        <f>SUM(L406:M407)</f>
        <v>10000</v>
      </c>
      <c r="M405" s="161"/>
      <c r="N405" s="161">
        <f>SUM(N406:O407)</f>
        <v>0</v>
      </c>
      <c r="O405" s="161"/>
      <c r="P405" s="161">
        <f>SUM(P406:Q407)</f>
        <v>0</v>
      </c>
      <c r="Q405" s="161"/>
      <c r="R405" s="161">
        <f>SUM(R406:S407)</f>
        <v>10000</v>
      </c>
      <c r="S405" s="161"/>
      <c r="T405" s="230">
        <f t="shared" si="14"/>
        <v>1</v>
      </c>
      <c r="U405" s="230"/>
    </row>
    <row r="406" spans="1:21" ht="12.75">
      <c r="A406" s="33" t="s">
        <v>99</v>
      </c>
      <c r="B406" s="28"/>
      <c r="C406" s="25"/>
      <c r="D406" s="32">
        <v>614411</v>
      </c>
      <c r="E406" s="248" t="s">
        <v>332</v>
      </c>
      <c r="F406" s="248"/>
      <c r="G406" s="248"/>
      <c r="H406" s="248"/>
      <c r="I406" s="248"/>
      <c r="J406" s="248"/>
      <c r="K406" s="248"/>
      <c r="L406" s="181">
        <v>10000</v>
      </c>
      <c r="M406" s="181"/>
      <c r="N406" s="181">
        <v>0</v>
      </c>
      <c r="O406" s="181"/>
      <c r="P406" s="190">
        <f>R406-L406</f>
        <v>0</v>
      </c>
      <c r="Q406" s="181"/>
      <c r="R406" s="181">
        <v>10000</v>
      </c>
      <c r="S406" s="181"/>
      <c r="T406" s="251">
        <f t="shared" si="14"/>
        <v>1</v>
      </c>
      <c r="U406" s="231"/>
    </row>
    <row r="407" spans="1:21" ht="12.75">
      <c r="A407" s="33" t="s">
        <v>100</v>
      </c>
      <c r="B407" s="28"/>
      <c r="C407" s="25"/>
      <c r="D407" s="32">
        <v>614423</v>
      </c>
      <c r="E407" s="248" t="s">
        <v>333</v>
      </c>
      <c r="F407" s="248"/>
      <c r="G407" s="248"/>
      <c r="H407" s="248"/>
      <c r="I407" s="248"/>
      <c r="J407" s="248"/>
      <c r="K407" s="248"/>
      <c r="L407" s="181">
        <v>0</v>
      </c>
      <c r="M407" s="181"/>
      <c r="N407" s="181">
        <v>0</v>
      </c>
      <c r="O407" s="181"/>
      <c r="P407" s="190">
        <f>R407-L407</f>
        <v>0</v>
      </c>
      <c r="Q407" s="181"/>
      <c r="R407" s="181">
        <v>0</v>
      </c>
      <c r="S407" s="181"/>
      <c r="T407" s="250" t="s">
        <v>217</v>
      </c>
      <c r="U407" s="231"/>
    </row>
    <row r="408" spans="1:21" ht="12.75">
      <c r="A408" s="21" t="s">
        <v>102</v>
      </c>
      <c r="B408" s="28"/>
      <c r="C408" s="25">
        <v>614500</v>
      </c>
      <c r="D408" s="32"/>
      <c r="E408" s="146" t="s">
        <v>290</v>
      </c>
      <c r="F408" s="146"/>
      <c r="G408" s="146"/>
      <c r="H408" s="146"/>
      <c r="I408" s="146"/>
      <c r="J408" s="146"/>
      <c r="K408" s="146"/>
      <c r="L408" s="161">
        <f>SUM(L409)</f>
        <v>67500</v>
      </c>
      <c r="M408" s="161"/>
      <c r="N408" s="161">
        <f>SUM(N409)</f>
        <v>4201</v>
      </c>
      <c r="O408" s="161"/>
      <c r="P408" s="161">
        <f>SUM(P409)</f>
        <v>0</v>
      </c>
      <c r="Q408" s="161"/>
      <c r="R408" s="161">
        <f>SUM(R409)</f>
        <v>67500</v>
      </c>
      <c r="S408" s="161"/>
      <c r="T408" s="230">
        <f t="shared" si="14"/>
        <v>1</v>
      </c>
      <c r="U408" s="230"/>
    </row>
    <row r="409" spans="1:21" ht="12.75">
      <c r="A409" s="27"/>
      <c r="B409" s="28"/>
      <c r="C409" s="25">
        <v>614510</v>
      </c>
      <c r="D409" s="32"/>
      <c r="E409" s="146" t="s">
        <v>290</v>
      </c>
      <c r="F409" s="146"/>
      <c r="G409" s="146"/>
      <c r="H409" s="146"/>
      <c r="I409" s="146"/>
      <c r="J409" s="146"/>
      <c r="K409" s="146"/>
      <c r="L409" s="161">
        <f>SUM(L410:M413)</f>
        <v>67500</v>
      </c>
      <c r="M409" s="161"/>
      <c r="N409" s="161">
        <f>SUM(N410:O413)</f>
        <v>4201</v>
      </c>
      <c r="O409" s="161"/>
      <c r="P409" s="161">
        <f>SUM(P410:Q413)</f>
        <v>0</v>
      </c>
      <c r="Q409" s="161"/>
      <c r="R409" s="161">
        <f>SUM(R410:S413)</f>
        <v>67500</v>
      </c>
      <c r="S409" s="161"/>
      <c r="T409" s="230">
        <f t="shared" si="14"/>
        <v>1</v>
      </c>
      <c r="U409" s="230"/>
    </row>
    <row r="410" spans="1:21" ht="12.75">
      <c r="A410" s="29" t="s">
        <v>110</v>
      </c>
      <c r="B410" s="28"/>
      <c r="C410" s="28"/>
      <c r="D410" s="32">
        <v>614515</v>
      </c>
      <c r="E410" s="248" t="s">
        <v>410</v>
      </c>
      <c r="F410" s="197"/>
      <c r="G410" s="197"/>
      <c r="H410" s="197"/>
      <c r="I410" s="197"/>
      <c r="J410" s="197"/>
      <c r="K410" s="197"/>
      <c r="L410" s="181">
        <v>0</v>
      </c>
      <c r="M410" s="181"/>
      <c r="N410" s="257">
        <v>0</v>
      </c>
      <c r="O410" s="257"/>
      <c r="P410" s="190">
        <f>R410-L410</f>
        <v>0</v>
      </c>
      <c r="Q410" s="181"/>
      <c r="R410" s="257">
        <v>0</v>
      </c>
      <c r="S410" s="257"/>
      <c r="T410" s="250" t="s">
        <v>217</v>
      </c>
      <c r="U410" s="231"/>
    </row>
    <row r="411" spans="1:21" ht="12.75">
      <c r="A411" s="29" t="s">
        <v>111</v>
      </c>
      <c r="B411" s="28"/>
      <c r="C411" s="28"/>
      <c r="D411" s="32">
        <v>614515</v>
      </c>
      <c r="E411" s="197" t="s">
        <v>291</v>
      </c>
      <c r="F411" s="197"/>
      <c r="G411" s="197"/>
      <c r="H411" s="197"/>
      <c r="I411" s="197"/>
      <c r="J411" s="197"/>
      <c r="K411" s="197"/>
      <c r="L411" s="181">
        <v>67500</v>
      </c>
      <c r="M411" s="181"/>
      <c r="N411" s="257">
        <v>4201</v>
      </c>
      <c r="O411" s="257"/>
      <c r="P411" s="190">
        <f>R411-L411</f>
        <v>0</v>
      </c>
      <c r="Q411" s="181"/>
      <c r="R411" s="257">
        <v>67500</v>
      </c>
      <c r="S411" s="257"/>
      <c r="T411" s="231">
        <f>R411/L411</f>
        <v>1</v>
      </c>
      <c r="U411" s="231"/>
    </row>
    <row r="412" spans="1:21" ht="12.75">
      <c r="A412" s="29" t="s">
        <v>112</v>
      </c>
      <c r="B412" s="28"/>
      <c r="C412" s="28"/>
      <c r="D412" s="32">
        <v>614515</v>
      </c>
      <c r="E412" s="197" t="s">
        <v>15</v>
      </c>
      <c r="F412" s="197"/>
      <c r="G412" s="197"/>
      <c r="H412" s="197"/>
      <c r="I412" s="197"/>
      <c r="J412" s="197"/>
      <c r="K412" s="197"/>
      <c r="L412" s="181">
        <v>0</v>
      </c>
      <c r="M412" s="181"/>
      <c r="N412" s="181">
        <v>0</v>
      </c>
      <c r="O412" s="181"/>
      <c r="P412" s="190">
        <f>R412-L412</f>
        <v>0</v>
      </c>
      <c r="Q412" s="190"/>
      <c r="R412" s="181">
        <v>0</v>
      </c>
      <c r="S412" s="181"/>
      <c r="T412" s="250" t="s">
        <v>217</v>
      </c>
      <c r="U412" s="231"/>
    </row>
    <row r="413" spans="1:21" ht="12.75">
      <c r="A413" s="29" t="s">
        <v>113</v>
      </c>
      <c r="B413" s="28"/>
      <c r="C413" s="28"/>
      <c r="D413" s="32">
        <v>614515</v>
      </c>
      <c r="E413" s="197" t="s">
        <v>16</v>
      </c>
      <c r="F413" s="197"/>
      <c r="G413" s="197"/>
      <c r="H413" s="197"/>
      <c r="I413" s="197"/>
      <c r="J413" s="197"/>
      <c r="K413" s="197"/>
      <c r="L413" s="181">
        <v>0</v>
      </c>
      <c r="M413" s="181"/>
      <c r="N413" s="181">
        <v>0</v>
      </c>
      <c r="O413" s="181"/>
      <c r="P413" s="190">
        <f>R413-L413</f>
        <v>0</v>
      </c>
      <c r="Q413" s="190"/>
      <c r="R413" s="181">
        <v>0</v>
      </c>
      <c r="S413" s="181"/>
      <c r="T413" s="250" t="s">
        <v>217</v>
      </c>
      <c r="U413" s="231"/>
    </row>
    <row r="414" spans="1:21" ht="12.75">
      <c r="A414" s="21" t="s">
        <v>114</v>
      </c>
      <c r="B414" s="28"/>
      <c r="C414" s="25">
        <v>614800</v>
      </c>
      <c r="D414" s="32"/>
      <c r="E414" s="146" t="s">
        <v>292</v>
      </c>
      <c r="F414" s="146"/>
      <c r="G414" s="146"/>
      <c r="H414" s="146"/>
      <c r="I414" s="146"/>
      <c r="J414" s="146"/>
      <c r="K414" s="146"/>
      <c r="L414" s="161">
        <f>SUM(L415)</f>
        <v>16000</v>
      </c>
      <c r="M414" s="161"/>
      <c r="N414" s="161">
        <f>SUM(N415)</f>
        <v>4179</v>
      </c>
      <c r="O414" s="161"/>
      <c r="P414" s="161">
        <f>SUM(P415)</f>
        <v>0</v>
      </c>
      <c r="Q414" s="161"/>
      <c r="R414" s="161">
        <f>SUM(R415)</f>
        <v>16000</v>
      </c>
      <c r="S414" s="161"/>
      <c r="T414" s="231">
        <f t="shared" si="14"/>
        <v>1</v>
      </c>
      <c r="U414" s="231"/>
    </row>
    <row r="415" spans="1:21" ht="12.75">
      <c r="A415" s="27"/>
      <c r="B415" s="28"/>
      <c r="C415" s="25">
        <v>614810</v>
      </c>
      <c r="D415" s="32"/>
      <c r="E415" s="146" t="s">
        <v>292</v>
      </c>
      <c r="F415" s="146"/>
      <c r="G415" s="146"/>
      <c r="H415" s="146"/>
      <c r="I415" s="146"/>
      <c r="J415" s="146"/>
      <c r="K415" s="146"/>
      <c r="L415" s="161">
        <f>SUM(L416:M418)</f>
        <v>16000</v>
      </c>
      <c r="M415" s="161"/>
      <c r="N415" s="161">
        <f>SUM(N416:O418)</f>
        <v>4179</v>
      </c>
      <c r="O415" s="161"/>
      <c r="P415" s="161">
        <f>SUM(P416:Q418)</f>
        <v>0</v>
      </c>
      <c r="Q415" s="161"/>
      <c r="R415" s="161">
        <f>SUM(R416:S418)</f>
        <v>16000</v>
      </c>
      <c r="S415" s="161"/>
      <c r="T415" s="231">
        <f t="shared" si="14"/>
        <v>1</v>
      </c>
      <c r="U415" s="231"/>
    </row>
    <row r="416" spans="1:21" ht="12.75">
      <c r="A416" s="27" t="s">
        <v>118</v>
      </c>
      <c r="B416" s="28"/>
      <c r="C416" s="28"/>
      <c r="D416" s="32">
        <v>614811</v>
      </c>
      <c r="E416" s="197" t="s">
        <v>293</v>
      </c>
      <c r="F416" s="197"/>
      <c r="G416" s="197"/>
      <c r="H416" s="197"/>
      <c r="I416" s="197"/>
      <c r="J416" s="197"/>
      <c r="K416" s="197"/>
      <c r="L416" s="181">
        <v>2000</v>
      </c>
      <c r="M416" s="181"/>
      <c r="N416" s="257">
        <v>1734</v>
      </c>
      <c r="O416" s="257"/>
      <c r="P416" s="190">
        <f>R416-L416</f>
        <v>0</v>
      </c>
      <c r="Q416" s="181"/>
      <c r="R416" s="257">
        <v>2000</v>
      </c>
      <c r="S416" s="257"/>
      <c r="T416" s="231">
        <f t="shared" si="14"/>
        <v>1</v>
      </c>
      <c r="U416" s="231"/>
    </row>
    <row r="417" spans="1:21" ht="12.75">
      <c r="A417" s="27" t="s">
        <v>119</v>
      </c>
      <c r="B417" s="28"/>
      <c r="C417" s="28"/>
      <c r="D417" s="32">
        <v>614817</v>
      </c>
      <c r="E417" s="197" t="s">
        <v>334</v>
      </c>
      <c r="F417" s="197"/>
      <c r="G417" s="197"/>
      <c r="H417" s="197"/>
      <c r="I417" s="197"/>
      <c r="J417" s="197"/>
      <c r="K417" s="197"/>
      <c r="L417" s="181">
        <v>12000</v>
      </c>
      <c r="M417" s="181"/>
      <c r="N417" s="181">
        <v>2445</v>
      </c>
      <c r="O417" s="181"/>
      <c r="P417" s="190">
        <f>R417-L417</f>
        <v>0</v>
      </c>
      <c r="Q417" s="181"/>
      <c r="R417" s="181">
        <v>12000</v>
      </c>
      <c r="S417" s="181"/>
      <c r="T417" s="251">
        <f t="shared" si="14"/>
        <v>1</v>
      </c>
      <c r="U417" s="231"/>
    </row>
    <row r="418" spans="1:21" ht="12.75">
      <c r="A418" s="27" t="s">
        <v>337</v>
      </c>
      <c r="B418" s="28"/>
      <c r="C418" s="28"/>
      <c r="D418" s="32">
        <v>614817</v>
      </c>
      <c r="E418" s="197" t="s">
        <v>335</v>
      </c>
      <c r="F418" s="197"/>
      <c r="G418" s="197"/>
      <c r="H418" s="197"/>
      <c r="I418" s="197"/>
      <c r="J418" s="197"/>
      <c r="K418" s="197"/>
      <c r="L418" s="181">
        <v>2000</v>
      </c>
      <c r="M418" s="181"/>
      <c r="N418" s="181">
        <v>0</v>
      </c>
      <c r="O418" s="181"/>
      <c r="P418" s="181">
        <f>R418-L418</f>
        <v>0</v>
      </c>
      <c r="Q418" s="181"/>
      <c r="R418" s="181">
        <v>2000</v>
      </c>
      <c r="S418" s="181"/>
      <c r="T418" s="251">
        <f t="shared" si="14"/>
        <v>1</v>
      </c>
      <c r="U418" s="231"/>
    </row>
    <row r="419" spans="1:21" ht="12.75">
      <c r="A419" s="22" t="s">
        <v>329</v>
      </c>
      <c r="B419" s="24">
        <v>615000</v>
      </c>
      <c r="C419" s="35"/>
      <c r="D419" s="95"/>
      <c r="E419" s="193" t="s">
        <v>25</v>
      </c>
      <c r="F419" s="193"/>
      <c r="G419" s="193"/>
      <c r="H419" s="193"/>
      <c r="I419" s="193"/>
      <c r="J419" s="193"/>
      <c r="K419" s="193"/>
      <c r="L419" s="194">
        <f>SUM(L420,L432)</f>
        <v>0</v>
      </c>
      <c r="M419" s="194"/>
      <c r="N419" s="194">
        <f>SUM(N420,N432)</f>
        <v>0</v>
      </c>
      <c r="O419" s="194"/>
      <c r="P419" s="194">
        <f>SUM(P420,P432)</f>
        <v>0</v>
      </c>
      <c r="Q419" s="194"/>
      <c r="R419" s="194">
        <f>SUM(R420,R432)</f>
        <v>0</v>
      </c>
      <c r="S419" s="194"/>
      <c r="T419" s="255" t="s">
        <v>217</v>
      </c>
      <c r="U419" s="256"/>
    </row>
    <row r="420" spans="1:21" ht="12.75">
      <c r="A420" s="21" t="s">
        <v>67</v>
      </c>
      <c r="B420" s="28"/>
      <c r="C420" s="25">
        <v>615100</v>
      </c>
      <c r="D420" s="32"/>
      <c r="E420" s="146" t="s">
        <v>294</v>
      </c>
      <c r="F420" s="146"/>
      <c r="G420" s="146"/>
      <c r="H420" s="146"/>
      <c r="I420" s="146"/>
      <c r="J420" s="146"/>
      <c r="K420" s="146"/>
      <c r="L420" s="161">
        <f>SUM(L421:M424)</f>
        <v>0</v>
      </c>
      <c r="M420" s="161"/>
      <c r="N420" s="161">
        <f>SUM(N421:O424)</f>
        <v>0</v>
      </c>
      <c r="O420" s="161"/>
      <c r="P420" s="161">
        <f>SUM(P421:P423)</f>
        <v>0</v>
      </c>
      <c r="Q420" s="161"/>
      <c r="R420" s="161">
        <f>SUM(R421:R423)</f>
        <v>0</v>
      </c>
      <c r="S420" s="161"/>
      <c r="T420" s="247" t="s">
        <v>217</v>
      </c>
      <c r="U420" s="230"/>
    </row>
    <row r="421" spans="1:21" ht="12.75">
      <c r="A421" s="274" t="s">
        <v>71</v>
      </c>
      <c r="B421" s="220"/>
      <c r="C421" s="221"/>
      <c r="D421" s="222">
        <v>615117</v>
      </c>
      <c r="E421" s="223" t="s">
        <v>371</v>
      </c>
      <c r="F421" s="223"/>
      <c r="G421" s="223"/>
      <c r="H421" s="223"/>
      <c r="I421" s="223"/>
      <c r="J421" s="223"/>
      <c r="K421" s="223"/>
      <c r="L421" s="212">
        <v>0</v>
      </c>
      <c r="M421" s="212"/>
      <c r="N421" s="212">
        <v>0</v>
      </c>
      <c r="O421" s="212"/>
      <c r="P421" s="212">
        <f>R421-L421</f>
        <v>0</v>
      </c>
      <c r="Q421" s="212"/>
      <c r="R421" s="212">
        <v>0</v>
      </c>
      <c r="S421" s="212"/>
      <c r="T421" s="213" t="s">
        <v>217</v>
      </c>
      <c r="U421" s="213"/>
    </row>
    <row r="422" spans="1:21" ht="12.75">
      <c r="A422" s="274"/>
      <c r="B422" s="220"/>
      <c r="C422" s="221"/>
      <c r="D422" s="222"/>
      <c r="E422" s="223"/>
      <c r="F422" s="223"/>
      <c r="G422" s="223"/>
      <c r="H422" s="223"/>
      <c r="I422" s="223"/>
      <c r="J422" s="223"/>
      <c r="K422" s="223"/>
      <c r="L422" s="212"/>
      <c r="M422" s="212"/>
      <c r="N422" s="212"/>
      <c r="O422" s="212"/>
      <c r="P422" s="212"/>
      <c r="Q422" s="212"/>
      <c r="R422" s="212"/>
      <c r="S422" s="212"/>
      <c r="T422" s="213"/>
      <c r="U422" s="213"/>
    </row>
    <row r="423" spans="1:21" ht="12.75">
      <c r="A423" s="220" t="s">
        <v>72</v>
      </c>
      <c r="B423" s="220"/>
      <c r="C423" s="221"/>
      <c r="D423" s="222">
        <v>615117</v>
      </c>
      <c r="E423" s="223" t="s">
        <v>372</v>
      </c>
      <c r="F423" s="224"/>
      <c r="G423" s="224"/>
      <c r="H423" s="224"/>
      <c r="I423" s="224"/>
      <c r="J423" s="224"/>
      <c r="K423" s="224"/>
      <c r="L423" s="214">
        <v>0</v>
      </c>
      <c r="M423" s="214"/>
      <c r="N423" s="214">
        <v>0</v>
      </c>
      <c r="O423" s="214"/>
      <c r="P423" s="215">
        <f>R423-L423</f>
        <v>0</v>
      </c>
      <c r="Q423" s="215"/>
      <c r="R423" s="212">
        <v>0</v>
      </c>
      <c r="S423" s="212"/>
      <c r="T423" s="225" t="s">
        <v>217</v>
      </c>
      <c r="U423" s="213"/>
    </row>
    <row r="424" spans="1:21" ht="12.75">
      <c r="A424" s="220"/>
      <c r="B424" s="220"/>
      <c r="C424" s="221"/>
      <c r="D424" s="222"/>
      <c r="E424" s="224"/>
      <c r="F424" s="224"/>
      <c r="G424" s="224"/>
      <c r="H424" s="224"/>
      <c r="I424" s="224"/>
      <c r="J424" s="224"/>
      <c r="K424" s="224"/>
      <c r="L424" s="214"/>
      <c r="M424" s="214"/>
      <c r="N424" s="214"/>
      <c r="O424" s="214"/>
      <c r="P424" s="215"/>
      <c r="Q424" s="215"/>
      <c r="R424" s="212"/>
      <c r="S424" s="212"/>
      <c r="T424" s="213"/>
      <c r="U424" s="213"/>
    </row>
    <row r="425" spans="1:21" ht="12.75">
      <c r="A425" s="81"/>
      <c r="B425" s="81"/>
      <c r="C425" s="82"/>
      <c r="D425" s="104"/>
      <c r="E425" s="105"/>
      <c r="F425" s="105"/>
      <c r="G425" s="105"/>
      <c r="H425" s="105"/>
      <c r="I425" s="105"/>
      <c r="J425" s="105"/>
      <c r="K425" s="105"/>
      <c r="L425" s="106"/>
      <c r="M425" s="106"/>
      <c r="N425" s="106"/>
      <c r="O425" s="106"/>
      <c r="P425" s="108"/>
      <c r="Q425" s="108"/>
      <c r="R425" s="85"/>
      <c r="S425" s="85"/>
      <c r="T425" s="86"/>
      <c r="U425" s="86"/>
    </row>
    <row r="426" spans="1:21" ht="12.75">
      <c r="A426" s="81"/>
      <c r="B426" s="81"/>
      <c r="C426" s="82"/>
      <c r="D426" s="104"/>
      <c r="E426" s="105"/>
      <c r="F426" s="105"/>
      <c r="G426" s="105"/>
      <c r="H426" s="105"/>
      <c r="I426" s="105"/>
      <c r="J426" s="105"/>
      <c r="K426" s="105"/>
      <c r="L426" s="106"/>
      <c r="M426" s="106"/>
      <c r="N426" s="106"/>
      <c r="O426" s="106"/>
      <c r="P426" s="108"/>
      <c r="Q426" s="108"/>
      <c r="R426" s="85"/>
      <c r="S426" s="85"/>
      <c r="T426" s="86"/>
      <c r="U426" s="86"/>
    </row>
    <row r="427" spans="1:21" ht="12.75">
      <c r="A427" s="80"/>
      <c r="B427" s="81"/>
      <c r="C427" s="82"/>
      <c r="D427" s="104"/>
      <c r="E427" s="83"/>
      <c r="F427" s="83"/>
      <c r="G427" s="83"/>
      <c r="H427" s="83"/>
      <c r="I427" s="83"/>
      <c r="J427" s="83"/>
      <c r="K427" s="84" t="s">
        <v>62</v>
      </c>
      <c r="L427" s="85"/>
      <c r="M427" s="85"/>
      <c r="N427" s="85"/>
      <c r="O427" s="85"/>
      <c r="P427" s="85"/>
      <c r="Q427" s="85"/>
      <c r="R427" s="85"/>
      <c r="S427" s="85"/>
      <c r="T427" s="86"/>
      <c r="U427" s="86"/>
    </row>
    <row r="428" spans="1:21" ht="12.75" customHeight="1">
      <c r="A428" s="331" t="s">
        <v>52</v>
      </c>
      <c r="B428" s="249" t="s">
        <v>53</v>
      </c>
      <c r="C428" s="249" t="s">
        <v>54</v>
      </c>
      <c r="D428" s="332" t="s">
        <v>55</v>
      </c>
      <c r="E428" s="331" t="s">
        <v>194</v>
      </c>
      <c r="F428" s="331"/>
      <c r="G428" s="331"/>
      <c r="H428" s="331"/>
      <c r="I428" s="331"/>
      <c r="J428" s="331"/>
      <c r="K428" s="331"/>
      <c r="L428" s="249" t="s">
        <v>398</v>
      </c>
      <c r="M428" s="249"/>
      <c r="N428" s="249" t="s">
        <v>414</v>
      </c>
      <c r="O428" s="249"/>
      <c r="P428" s="341" t="s">
        <v>64</v>
      </c>
      <c r="Q428" s="341"/>
      <c r="R428" s="249" t="s">
        <v>399</v>
      </c>
      <c r="S428" s="249"/>
      <c r="T428" s="249" t="s">
        <v>347</v>
      </c>
      <c r="U428" s="249"/>
    </row>
    <row r="429" spans="1:21" ht="12.75">
      <c r="A429" s="331"/>
      <c r="B429" s="249"/>
      <c r="C429" s="249"/>
      <c r="D429" s="333"/>
      <c r="E429" s="331"/>
      <c r="F429" s="331"/>
      <c r="G429" s="331"/>
      <c r="H429" s="331"/>
      <c r="I429" s="331"/>
      <c r="J429" s="331"/>
      <c r="K429" s="331"/>
      <c r="L429" s="249"/>
      <c r="M429" s="249"/>
      <c r="N429" s="249"/>
      <c r="O429" s="249"/>
      <c r="P429" s="341"/>
      <c r="Q429" s="341"/>
      <c r="R429" s="249"/>
      <c r="S429" s="249"/>
      <c r="T429" s="249"/>
      <c r="U429" s="249"/>
    </row>
    <row r="430" spans="1:21" ht="12.75">
      <c r="A430" s="331"/>
      <c r="B430" s="249"/>
      <c r="C430" s="249"/>
      <c r="D430" s="334"/>
      <c r="E430" s="331"/>
      <c r="F430" s="331"/>
      <c r="G430" s="331"/>
      <c r="H430" s="331"/>
      <c r="I430" s="331"/>
      <c r="J430" s="331"/>
      <c r="K430" s="331"/>
      <c r="L430" s="249"/>
      <c r="M430" s="249"/>
      <c r="N430" s="249"/>
      <c r="O430" s="249"/>
      <c r="P430" s="341"/>
      <c r="Q430" s="341"/>
      <c r="R430" s="249"/>
      <c r="S430" s="249"/>
      <c r="T430" s="249"/>
      <c r="U430" s="249"/>
    </row>
    <row r="431" spans="1:21" ht="12.75">
      <c r="A431" s="19" t="s">
        <v>45</v>
      </c>
      <c r="B431" s="19" t="s">
        <v>46</v>
      </c>
      <c r="C431" s="19" t="s">
        <v>47</v>
      </c>
      <c r="D431" s="91" t="s">
        <v>48</v>
      </c>
      <c r="E431" s="195" t="s">
        <v>57</v>
      </c>
      <c r="F431" s="196"/>
      <c r="G431" s="196"/>
      <c r="H431" s="196"/>
      <c r="I431" s="196"/>
      <c r="J431" s="196"/>
      <c r="K431" s="196"/>
      <c r="L431" s="195" t="s">
        <v>58</v>
      </c>
      <c r="M431" s="196"/>
      <c r="N431" s="195" t="s">
        <v>59</v>
      </c>
      <c r="O431" s="196"/>
      <c r="P431" s="195" t="s">
        <v>61</v>
      </c>
      <c r="Q431" s="196"/>
      <c r="R431" s="195" t="s">
        <v>62</v>
      </c>
      <c r="S431" s="196"/>
      <c r="T431" s="195" t="s">
        <v>63</v>
      </c>
      <c r="U431" s="195"/>
    </row>
    <row r="432" spans="1:21" ht="12.75">
      <c r="A432" s="20"/>
      <c r="B432" s="20"/>
      <c r="C432" s="25">
        <v>615200</v>
      </c>
      <c r="D432" s="87"/>
      <c r="E432" s="226" t="s">
        <v>17</v>
      </c>
      <c r="F432" s="226"/>
      <c r="G432" s="226"/>
      <c r="H432" s="226"/>
      <c r="I432" s="226"/>
      <c r="J432" s="226"/>
      <c r="K432" s="226"/>
      <c r="L432" s="227">
        <f>SUM(L433)</f>
        <v>0</v>
      </c>
      <c r="M432" s="227"/>
      <c r="N432" s="227">
        <f>SUM(N433)</f>
        <v>0</v>
      </c>
      <c r="O432" s="227"/>
      <c r="P432" s="228">
        <f>SUM(P433)</f>
        <v>0</v>
      </c>
      <c r="Q432" s="228"/>
      <c r="R432" s="227">
        <f>SUM(R433)</f>
        <v>0</v>
      </c>
      <c r="S432" s="227"/>
      <c r="T432" s="229" t="s">
        <v>217</v>
      </c>
      <c r="U432" s="229"/>
    </row>
    <row r="433" spans="1:21" ht="12.75">
      <c r="A433" s="220" t="s">
        <v>74</v>
      </c>
      <c r="B433" s="220"/>
      <c r="C433" s="221"/>
      <c r="D433" s="222">
        <v>615221</v>
      </c>
      <c r="E433" s="223" t="s">
        <v>373</v>
      </c>
      <c r="F433" s="224"/>
      <c r="G433" s="224"/>
      <c r="H433" s="224"/>
      <c r="I433" s="224"/>
      <c r="J433" s="224"/>
      <c r="K433" s="224"/>
      <c r="L433" s="214">
        <v>0</v>
      </c>
      <c r="M433" s="214"/>
      <c r="N433" s="214">
        <v>0</v>
      </c>
      <c r="O433" s="214"/>
      <c r="P433" s="215">
        <f>R433-L433</f>
        <v>0</v>
      </c>
      <c r="Q433" s="215"/>
      <c r="R433" s="212">
        <v>0</v>
      </c>
      <c r="S433" s="212"/>
      <c r="T433" s="213" t="s">
        <v>217</v>
      </c>
      <c r="U433" s="213"/>
    </row>
    <row r="434" spans="1:21" ht="12.75">
      <c r="A434" s="220"/>
      <c r="B434" s="220"/>
      <c r="C434" s="221"/>
      <c r="D434" s="222"/>
      <c r="E434" s="224"/>
      <c r="F434" s="224"/>
      <c r="G434" s="224"/>
      <c r="H434" s="224"/>
      <c r="I434" s="224"/>
      <c r="J434" s="224"/>
      <c r="K434" s="224"/>
      <c r="L434" s="214"/>
      <c r="M434" s="214"/>
      <c r="N434" s="214"/>
      <c r="O434" s="214"/>
      <c r="P434" s="215"/>
      <c r="Q434" s="215"/>
      <c r="R434" s="212"/>
      <c r="S434" s="212"/>
      <c r="T434" s="213"/>
      <c r="U434" s="213"/>
    </row>
    <row r="435" spans="1:21" ht="12.75">
      <c r="A435" s="40" t="s">
        <v>338</v>
      </c>
      <c r="B435" s="41">
        <v>616000</v>
      </c>
      <c r="C435" s="41"/>
      <c r="D435" s="103"/>
      <c r="E435" s="205" t="s">
        <v>352</v>
      </c>
      <c r="F435" s="206"/>
      <c r="G435" s="206"/>
      <c r="H435" s="206"/>
      <c r="I435" s="206"/>
      <c r="J435" s="206"/>
      <c r="K435" s="207"/>
      <c r="L435" s="208">
        <f>SUM(L437+L436)</f>
        <v>18900</v>
      </c>
      <c r="M435" s="209"/>
      <c r="N435" s="208">
        <f>SUM(N436:O437)</f>
        <v>12535</v>
      </c>
      <c r="O435" s="209"/>
      <c r="P435" s="216">
        <f>P437+P436</f>
        <v>0</v>
      </c>
      <c r="Q435" s="217"/>
      <c r="R435" s="208">
        <f>SUM(R436:S437)</f>
        <v>18900</v>
      </c>
      <c r="S435" s="209"/>
      <c r="T435" s="218">
        <f>R435/L435</f>
        <v>1</v>
      </c>
      <c r="U435" s="219"/>
    </row>
    <row r="436" spans="1:21" s="61" customFormat="1" ht="12.75">
      <c r="A436" s="114"/>
      <c r="B436" s="115"/>
      <c r="C436" s="115"/>
      <c r="D436" s="116">
        <v>616331</v>
      </c>
      <c r="E436" s="149" t="s">
        <v>420</v>
      </c>
      <c r="F436" s="150"/>
      <c r="G436" s="150"/>
      <c r="H436" s="150"/>
      <c r="I436" s="150"/>
      <c r="J436" s="150"/>
      <c r="K436" s="151"/>
      <c r="L436" s="152">
        <v>15100</v>
      </c>
      <c r="M436" s="153"/>
      <c r="N436" s="152">
        <v>9967</v>
      </c>
      <c r="O436" s="153"/>
      <c r="P436" s="178">
        <f>R436-L436</f>
        <v>0</v>
      </c>
      <c r="Q436" s="179"/>
      <c r="R436" s="152">
        <v>15100</v>
      </c>
      <c r="S436" s="153"/>
      <c r="T436" s="164">
        <f>R436/L436</f>
        <v>1</v>
      </c>
      <c r="U436" s="165"/>
    </row>
    <row r="437" spans="1:21" ht="12.75">
      <c r="A437" s="20" t="s">
        <v>71</v>
      </c>
      <c r="B437" s="20"/>
      <c r="C437" s="39"/>
      <c r="D437" s="87">
        <v>616331</v>
      </c>
      <c r="E437" s="198" t="s">
        <v>421</v>
      </c>
      <c r="F437" s="199"/>
      <c r="G437" s="199"/>
      <c r="H437" s="199"/>
      <c r="I437" s="199"/>
      <c r="J437" s="199"/>
      <c r="K437" s="200"/>
      <c r="L437" s="201">
        <v>3800</v>
      </c>
      <c r="M437" s="202"/>
      <c r="N437" s="201">
        <v>2568</v>
      </c>
      <c r="O437" s="202"/>
      <c r="P437" s="432">
        <f>R437-L437</f>
        <v>0</v>
      </c>
      <c r="Q437" s="433"/>
      <c r="R437" s="203">
        <v>3800</v>
      </c>
      <c r="S437" s="204"/>
      <c r="T437" s="210">
        <f>R437/L437</f>
        <v>1</v>
      </c>
      <c r="U437" s="211"/>
    </row>
    <row r="438" spans="1:21" ht="12.75">
      <c r="A438" s="22" t="s">
        <v>0</v>
      </c>
      <c r="B438" s="24">
        <v>820000</v>
      </c>
      <c r="C438" s="31"/>
      <c r="D438" s="95"/>
      <c r="E438" s="193" t="s">
        <v>339</v>
      </c>
      <c r="F438" s="193"/>
      <c r="G438" s="193"/>
      <c r="H438" s="193"/>
      <c r="I438" s="193"/>
      <c r="J438" s="193"/>
      <c r="K438" s="193"/>
      <c r="L438" s="194">
        <f>SUM(L439,L447)</f>
        <v>0</v>
      </c>
      <c r="M438" s="194"/>
      <c r="N438" s="194">
        <f>SUM(N439,N447)</f>
        <v>0</v>
      </c>
      <c r="O438" s="194"/>
      <c r="P438" s="194">
        <f>SUM(P439,P447)</f>
        <v>0</v>
      </c>
      <c r="Q438" s="194"/>
      <c r="R438" s="194">
        <f>SUM(R439,R447)</f>
        <v>0</v>
      </c>
      <c r="S438" s="194"/>
      <c r="T438" s="255" t="s">
        <v>217</v>
      </c>
      <c r="U438" s="256"/>
    </row>
    <row r="439" spans="1:21" ht="12.75">
      <c r="A439" s="21" t="s">
        <v>67</v>
      </c>
      <c r="B439" s="28"/>
      <c r="C439" s="25">
        <v>821000</v>
      </c>
      <c r="D439" s="32"/>
      <c r="E439" s="146" t="s">
        <v>340</v>
      </c>
      <c r="F439" s="146"/>
      <c r="G439" s="146"/>
      <c r="H439" s="146"/>
      <c r="I439" s="146"/>
      <c r="J439" s="146"/>
      <c r="K439" s="146"/>
      <c r="L439" s="161">
        <f>SUM(L440:M446)</f>
        <v>0</v>
      </c>
      <c r="M439" s="161"/>
      <c r="N439" s="161">
        <f>SUM(N440:O446)</f>
        <v>0</v>
      </c>
      <c r="O439" s="161"/>
      <c r="P439" s="161">
        <f>SUM(P440:Q446)</f>
        <v>0</v>
      </c>
      <c r="Q439" s="161"/>
      <c r="R439" s="161">
        <f>SUM(R440:S446)</f>
        <v>0</v>
      </c>
      <c r="S439" s="161"/>
      <c r="T439" s="251" t="s">
        <v>217</v>
      </c>
      <c r="U439" s="231"/>
    </row>
    <row r="440" spans="1:21" ht="12.75">
      <c r="A440" s="33" t="s">
        <v>71</v>
      </c>
      <c r="B440" s="28"/>
      <c r="C440" s="25"/>
      <c r="D440" s="32">
        <v>821311</v>
      </c>
      <c r="E440" s="248" t="s">
        <v>23</v>
      </c>
      <c r="F440" s="248"/>
      <c r="G440" s="248"/>
      <c r="H440" s="248"/>
      <c r="I440" s="248"/>
      <c r="J440" s="248"/>
      <c r="K440" s="248"/>
      <c r="L440" s="301">
        <v>0</v>
      </c>
      <c r="M440" s="301"/>
      <c r="N440" s="301">
        <v>0</v>
      </c>
      <c r="O440" s="301"/>
      <c r="P440" s="190">
        <f>R440-L440</f>
        <v>0</v>
      </c>
      <c r="Q440" s="181"/>
      <c r="R440" s="301">
        <v>0</v>
      </c>
      <c r="S440" s="301"/>
      <c r="T440" s="251" t="s">
        <v>217</v>
      </c>
      <c r="U440" s="231"/>
    </row>
    <row r="441" spans="1:21" ht="12.75">
      <c r="A441" s="27" t="s">
        <v>72</v>
      </c>
      <c r="B441" s="28"/>
      <c r="C441" s="25"/>
      <c r="D441" s="32">
        <v>821312</v>
      </c>
      <c r="E441" s="248" t="s">
        <v>341</v>
      </c>
      <c r="F441" s="248"/>
      <c r="G441" s="248"/>
      <c r="H441" s="248"/>
      <c r="I441" s="248"/>
      <c r="J441" s="248"/>
      <c r="K441" s="248"/>
      <c r="L441" s="181">
        <v>0</v>
      </c>
      <c r="M441" s="181"/>
      <c r="N441" s="181">
        <v>0</v>
      </c>
      <c r="O441" s="181"/>
      <c r="P441" s="190">
        <f>R441-L441</f>
        <v>0</v>
      </c>
      <c r="Q441" s="181"/>
      <c r="R441" s="181">
        <v>0</v>
      </c>
      <c r="S441" s="181"/>
      <c r="T441" s="251" t="s">
        <v>217</v>
      </c>
      <c r="U441" s="231"/>
    </row>
    <row r="442" spans="1:21" ht="12.75">
      <c r="A442" s="27" t="s">
        <v>74</v>
      </c>
      <c r="B442" s="28"/>
      <c r="C442" s="25"/>
      <c r="D442" s="32">
        <v>821321</v>
      </c>
      <c r="E442" s="248" t="s">
        <v>342</v>
      </c>
      <c r="F442" s="248"/>
      <c r="G442" s="248"/>
      <c r="H442" s="248"/>
      <c r="I442" s="248"/>
      <c r="J442" s="248"/>
      <c r="K442" s="248"/>
      <c r="L442" s="181">
        <v>0</v>
      </c>
      <c r="M442" s="181"/>
      <c r="N442" s="181">
        <v>0</v>
      </c>
      <c r="O442" s="181"/>
      <c r="P442" s="190">
        <f>R442-L442</f>
        <v>0</v>
      </c>
      <c r="Q442" s="181"/>
      <c r="R442" s="181">
        <v>0</v>
      </c>
      <c r="S442" s="181"/>
      <c r="T442" s="251" t="s">
        <v>217</v>
      </c>
      <c r="U442" s="231"/>
    </row>
    <row r="443" spans="1:21" ht="12.75">
      <c r="A443" s="27" t="s">
        <v>135</v>
      </c>
      <c r="B443" s="28"/>
      <c r="C443" s="25"/>
      <c r="D443" s="32">
        <v>821512</v>
      </c>
      <c r="E443" s="248" t="s">
        <v>343</v>
      </c>
      <c r="F443" s="248"/>
      <c r="G443" s="248"/>
      <c r="H443" s="248"/>
      <c r="I443" s="248"/>
      <c r="J443" s="248"/>
      <c r="K443" s="248"/>
      <c r="L443" s="181">
        <v>0</v>
      </c>
      <c r="M443" s="181"/>
      <c r="N443" s="181">
        <v>0</v>
      </c>
      <c r="O443" s="181"/>
      <c r="P443" s="190">
        <f>R443-L443</f>
        <v>0</v>
      </c>
      <c r="Q443" s="181"/>
      <c r="R443" s="181">
        <v>0</v>
      </c>
      <c r="S443" s="181"/>
      <c r="T443" s="251" t="s">
        <v>217</v>
      </c>
      <c r="U443" s="231"/>
    </row>
    <row r="444" spans="1:21" ht="12.75">
      <c r="A444" s="392" t="s">
        <v>136</v>
      </c>
      <c r="B444" s="448"/>
      <c r="C444" s="448"/>
      <c r="D444" s="239">
        <v>821612</v>
      </c>
      <c r="E444" s="223" t="s">
        <v>374</v>
      </c>
      <c r="F444" s="223"/>
      <c r="G444" s="223"/>
      <c r="H444" s="223"/>
      <c r="I444" s="223"/>
      <c r="J444" s="223"/>
      <c r="K444" s="223"/>
      <c r="L444" s="214">
        <v>0</v>
      </c>
      <c r="M444" s="214"/>
      <c r="N444" s="214">
        <v>0</v>
      </c>
      <c r="O444" s="214"/>
      <c r="P444" s="325">
        <f>R444-L444</f>
        <v>0</v>
      </c>
      <c r="Q444" s="325"/>
      <c r="R444" s="325">
        <v>0</v>
      </c>
      <c r="S444" s="325"/>
      <c r="T444" s="213" t="s">
        <v>217</v>
      </c>
      <c r="U444" s="213"/>
    </row>
    <row r="445" spans="1:21" ht="12.75">
      <c r="A445" s="393"/>
      <c r="B445" s="449"/>
      <c r="C445" s="449"/>
      <c r="D445" s="240"/>
      <c r="E445" s="223"/>
      <c r="F445" s="223"/>
      <c r="G445" s="223"/>
      <c r="H445" s="223"/>
      <c r="I445" s="223"/>
      <c r="J445" s="223"/>
      <c r="K445" s="223"/>
      <c r="L445" s="214"/>
      <c r="M445" s="214"/>
      <c r="N445" s="214"/>
      <c r="O445" s="214"/>
      <c r="P445" s="325"/>
      <c r="Q445" s="325"/>
      <c r="R445" s="325"/>
      <c r="S445" s="325"/>
      <c r="T445" s="213"/>
      <c r="U445" s="213"/>
    </row>
    <row r="446" spans="1:21" ht="12.75">
      <c r="A446" s="27" t="s">
        <v>137</v>
      </c>
      <c r="B446" s="28"/>
      <c r="C446" s="25"/>
      <c r="D446" s="32">
        <v>821624</v>
      </c>
      <c r="E446" s="248" t="s">
        <v>344</v>
      </c>
      <c r="F446" s="248"/>
      <c r="G446" s="248"/>
      <c r="H446" s="248"/>
      <c r="I446" s="248"/>
      <c r="J446" s="248"/>
      <c r="K446" s="248"/>
      <c r="L446" s="181">
        <v>0</v>
      </c>
      <c r="M446" s="181"/>
      <c r="N446" s="181">
        <v>0</v>
      </c>
      <c r="O446" s="181"/>
      <c r="P446" s="190">
        <f>R446-L446</f>
        <v>0</v>
      </c>
      <c r="Q446" s="181"/>
      <c r="R446" s="181">
        <v>0</v>
      </c>
      <c r="S446" s="181"/>
      <c r="T446" s="251" t="s">
        <v>217</v>
      </c>
      <c r="U446" s="231"/>
    </row>
    <row r="447" spans="1:21" ht="12.75">
      <c r="A447" s="27"/>
      <c r="B447" s="28"/>
      <c r="C447" s="25">
        <v>823000</v>
      </c>
      <c r="D447" s="32"/>
      <c r="E447" s="146" t="s">
        <v>18</v>
      </c>
      <c r="F447" s="146"/>
      <c r="G447" s="146"/>
      <c r="H447" s="146"/>
      <c r="I447" s="146"/>
      <c r="J447" s="146"/>
      <c r="K447" s="146"/>
      <c r="L447" s="161">
        <f>SUM(L448:M449)</f>
        <v>0</v>
      </c>
      <c r="M447" s="161"/>
      <c r="N447" s="161">
        <f>SUM(N448:O449)</f>
        <v>0</v>
      </c>
      <c r="O447" s="161"/>
      <c r="P447" s="396">
        <f>SUM(P448:Q449)</f>
        <v>0</v>
      </c>
      <c r="Q447" s="396"/>
      <c r="R447" s="161">
        <f>SUM(R448:S449)</f>
        <v>0</v>
      </c>
      <c r="S447" s="161"/>
      <c r="T447" s="247" t="s">
        <v>217</v>
      </c>
      <c r="U447" s="247"/>
    </row>
    <row r="448" spans="1:21" ht="12.75">
      <c r="A448" s="27" t="s">
        <v>138</v>
      </c>
      <c r="B448" s="28"/>
      <c r="C448" s="25"/>
      <c r="D448" s="32">
        <v>823332</v>
      </c>
      <c r="E448" s="248" t="s">
        <v>19</v>
      </c>
      <c r="F448" s="248"/>
      <c r="G448" s="248"/>
      <c r="H448" s="248"/>
      <c r="I448" s="248"/>
      <c r="J448" s="248"/>
      <c r="K448" s="248"/>
      <c r="L448" s="181">
        <v>0</v>
      </c>
      <c r="M448" s="181"/>
      <c r="N448" s="181">
        <v>0</v>
      </c>
      <c r="O448" s="181"/>
      <c r="P448" s="190">
        <f>R448-L448</f>
        <v>0</v>
      </c>
      <c r="Q448" s="190"/>
      <c r="R448" s="181">
        <v>0</v>
      </c>
      <c r="S448" s="181"/>
      <c r="T448" s="251" t="s">
        <v>217</v>
      </c>
      <c r="U448" s="251"/>
    </row>
    <row r="449" spans="1:21" ht="12.75">
      <c r="A449" s="27" t="s">
        <v>325</v>
      </c>
      <c r="B449" s="28"/>
      <c r="C449" s="25"/>
      <c r="D449" s="32">
        <v>823411</v>
      </c>
      <c r="E449" s="248" t="s">
        <v>359</v>
      </c>
      <c r="F449" s="248"/>
      <c r="G449" s="248"/>
      <c r="H449" s="248"/>
      <c r="I449" s="248"/>
      <c r="J449" s="248"/>
      <c r="K449" s="248"/>
      <c r="L449" s="181">
        <v>0</v>
      </c>
      <c r="M449" s="181"/>
      <c r="N449" s="181">
        <v>0</v>
      </c>
      <c r="O449" s="181"/>
      <c r="P449" s="190">
        <f>R449-L449</f>
        <v>0</v>
      </c>
      <c r="Q449" s="190"/>
      <c r="R449" s="181">
        <v>0</v>
      </c>
      <c r="S449" s="181"/>
      <c r="T449" s="250" t="s">
        <v>217</v>
      </c>
      <c r="U449" s="251"/>
    </row>
    <row r="450" spans="1:21" ht="12.75">
      <c r="A450" s="22" t="s">
        <v>353</v>
      </c>
      <c r="B450" s="36">
        <v>530000</v>
      </c>
      <c r="C450" s="24"/>
      <c r="D450" s="95"/>
      <c r="E450" s="193" t="s">
        <v>1</v>
      </c>
      <c r="F450" s="193"/>
      <c r="G450" s="193"/>
      <c r="H450" s="193"/>
      <c r="I450" s="193"/>
      <c r="J450" s="193"/>
      <c r="K450" s="193"/>
      <c r="L450" s="194">
        <f>SUM(L451)</f>
        <v>28980</v>
      </c>
      <c r="M450" s="194"/>
      <c r="N450" s="194">
        <f>SUM(N451)</f>
        <v>0</v>
      </c>
      <c r="O450" s="194"/>
      <c r="P450" s="194">
        <f>SUM(P451)</f>
        <v>0</v>
      </c>
      <c r="Q450" s="194"/>
      <c r="R450" s="194">
        <f>SUM(R451)</f>
        <v>28980</v>
      </c>
      <c r="S450" s="194"/>
      <c r="T450" s="255">
        <f>R450/L450</f>
        <v>1</v>
      </c>
      <c r="U450" s="256"/>
    </row>
    <row r="451" spans="1:21" ht="12.75">
      <c r="A451" s="21" t="s">
        <v>67</v>
      </c>
      <c r="B451" s="37"/>
      <c r="C451" s="25">
        <v>531100</v>
      </c>
      <c r="D451" s="32"/>
      <c r="E451" s="146" t="s">
        <v>2</v>
      </c>
      <c r="F451" s="146"/>
      <c r="G451" s="146"/>
      <c r="H451" s="146"/>
      <c r="I451" s="146"/>
      <c r="J451" s="146"/>
      <c r="K451" s="146"/>
      <c r="L451" s="161">
        <f>SUM(L452)</f>
        <v>28980</v>
      </c>
      <c r="M451" s="161"/>
      <c r="N451" s="161">
        <f>SUM(N452)</f>
        <v>0</v>
      </c>
      <c r="O451" s="161"/>
      <c r="P451" s="161">
        <f>SUM(P452)</f>
        <v>0</v>
      </c>
      <c r="Q451" s="161"/>
      <c r="R451" s="161">
        <f>SUM(R452)</f>
        <v>28980</v>
      </c>
      <c r="S451" s="161"/>
      <c r="T451" s="251">
        <f>R451/L451</f>
        <v>1</v>
      </c>
      <c r="U451" s="231"/>
    </row>
    <row r="452" spans="1:24" ht="12.75">
      <c r="A452" s="27" t="s">
        <v>71</v>
      </c>
      <c r="B452" s="28"/>
      <c r="C452" s="25"/>
      <c r="D452" s="32">
        <v>531121</v>
      </c>
      <c r="E452" s="248" t="s">
        <v>3</v>
      </c>
      <c r="F452" s="248"/>
      <c r="G452" s="248"/>
      <c r="H452" s="248"/>
      <c r="I452" s="248"/>
      <c r="J452" s="248"/>
      <c r="K452" s="248"/>
      <c r="L452" s="181">
        <v>28980</v>
      </c>
      <c r="M452" s="181"/>
      <c r="N452" s="181">
        <v>0</v>
      </c>
      <c r="O452" s="181"/>
      <c r="P452" s="190">
        <f>R452-L452</f>
        <v>0</v>
      </c>
      <c r="Q452" s="181"/>
      <c r="R452" s="181">
        <v>28980</v>
      </c>
      <c r="S452" s="181"/>
      <c r="T452" s="251">
        <f>R452/L452</f>
        <v>1</v>
      </c>
      <c r="U452" s="231"/>
      <c r="X452" s="13"/>
    </row>
    <row r="453" spans="1:24" s="138" customFormat="1" ht="12.75">
      <c r="A453" s="143" t="s">
        <v>507</v>
      </c>
      <c r="B453" s="136">
        <v>590000</v>
      </c>
      <c r="C453" s="136"/>
      <c r="D453" s="137"/>
      <c r="E453" s="167" t="s">
        <v>500</v>
      </c>
      <c r="F453" s="168"/>
      <c r="G453" s="168"/>
      <c r="H453" s="168"/>
      <c r="I453" s="168"/>
      <c r="J453" s="168"/>
      <c r="K453" s="169"/>
      <c r="L453" s="170">
        <f>L454</f>
        <v>0</v>
      </c>
      <c r="M453" s="171"/>
      <c r="N453" s="170">
        <f>N454</f>
        <v>0</v>
      </c>
      <c r="O453" s="171"/>
      <c r="P453" s="172">
        <f>P454</f>
        <v>875000</v>
      </c>
      <c r="Q453" s="173"/>
      <c r="R453" s="170">
        <f>R454</f>
        <v>875000</v>
      </c>
      <c r="S453" s="171"/>
      <c r="T453" s="144" t="s">
        <v>217</v>
      </c>
      <c r="U453" s="145"/>
      <c r="X453" s="139"/>
    </row>
    <row r="454" spans="1:24" ht="12.75">
      <c r="A454" s="27"/>
      <c r="B454" s="28"/>
      <c r="C454" s="25"/>
      <c r="D454" s="32">
        <v>591111</v>
      </c>
      <c r="E454" s="175" t="s">
        <v>501</v>
      </c>
      <c r="F454" s="176"/>
      <c r="G454" s="176"/>
      <c r="H454" s="176"/>
      <c r="I454" s="176"/>
      <c r="J454" s="176"/>
      <c r="K454" s="177"/>
      <c r="L454" s="154">
        <v>0</v>
      </c>
      <c r="M454" s="155"/>
      <c r="N454" s="154">
        <v>0</v>
      </c>
      <c r="O454" s="155"/>
      <c r="P454" s="156">
        <f>R454-L454</f>
        <v>875000</v>
      </c>
      <c r="Q454" s="157"/>
      <c r="R454" s="154">
        <v>875000</v>
      </c>
      <c r="S454" s="155"/>
      <c r="T454" s="158" t="s">
        <v>217</v>
      </c>
      <c r="U454" s="159"/>
      <c r="X454" s="13"/>
    </row>
    <row r="455" spans="1:21" ht="12.75">
      <c r="A455" s="323" t="s">
        <v>389</v>
      </c>
      <c r="B455" s="323"/>
      <c r="C455" s="323"/>
      <c r="D455" s="323"/>
      <c r="E455" s="323"/>
      <c r="F455" s="323"/>
      <c r="G455" s="323"/>
      <c r="H455" s="323"/>
      <c r="I455" s="323"/>
      <c r="J455" s="323"/>
      <c r="K455" s="323"/>
      <c r="L455" s="324">
        <f>SUM(L218,L232,L238,L354,L419,L435,L438,L450)</f>
        <v>3740800</v>
      </c>
      <c r="M455" s="324"/>
      <c r="N455" s="324">
        <f>SUM(N218,N232,N238,N354,N419,N435,N438,N450)</f>
        <v>2850297</v>
      </c>
      <c r="O455" s="324"/>
      <c r="P455" s="324">
        <f>SUM(P218,P232,P238,P354,P419,P435,P438,P450+P453)</f>
        <v>950000</v>
      </c>
      <c r="Q455" s="324"/>
      <c r="R455" s="324">
        <f>SUM(R218,R232,R238,R354,R419,R435,R438,R450+R453)</f>
        <v>4690800</v>
      </c>
      <c r="S455" s="324"/>
      <c r="T455" s="283">
        <f>R455/L455</f>
        <v>1.253956372968349</v>
      </c>
      <c r="U455" s="283"/>
    </row>
    <row r="456" spans="1:23" ht="12.75">
      <c r="A456" s="323"/>
      <c r="B456" s="323"/>
      <c r="C456" s="323"/>
      <c r="D456" s="323"/>
      <c r="E456" s="323"/>
      <c r="F456" s="323"/>
      <c r="G456" s="323"/>
      <c r="H456" s="323"/>
      <c r="I456" s="323"/>
      <c r="J456" s="323"/>
      <c r="K456" s="323"/>
      <c r="L456" s="324"/>
      <c r="M456" s="324"/>
      <c r="N456" s="324"/>
      <c r="O456" s="324"/>
      <c r="P456" s="324"/>
      <c r="Q456" s="324"/>
      <c r="R456" s="324"/>
      <c r="S456" s="324"/>
      <c r="T456" s="283"/>
      <c r="U456" s="283"/>
      <c r="W456" s="2"/>
    </row>
    <row r="457" spans="1:21" ht="12.75" customHeight="1">
      <c r="A457" s="6"/>
      <c r="B457" s="6"/>
      <c r="C457" s="6"/>
      <c r="D457" s="93"/>
      <c r="E457" s="7"/>
      <c r="F457" s="7"/>
      <c r="G457" s="7"/>
      <c r="H457" s="7"/>
      <c r="I457" s="7"/>
      <c r="J457" s="7"/>
      <c r="K457" s="7"/>
      <c r="L457" s="174"/>
      <c r="M457" s="174"/>
      <c r="N457" s="174"/>
      <c r="O457" s="174"/>
      <c r="P457" s="174"/>
      <c r="Q457" s="174"/>
      <c r="R457" s="174"/>
      <c r="S457" s="174"/>
      <c r="T457" s="1"/>
      <c r="U457" s="1"/>
    </row>
    <row r="458" spans="1:21" ht="12.75" customHeight="1">
      <c r="A458" s="6"/>
      <c r="B458" s="6"/>
      <c r="C458" s="6"/>
      <c r="D458" s="93"/>
      <c r="E458" s="7"/>
      <c r="F458" s="7"/>
      <c r="G458" s="7"/>
      <c r="H458" s="7"/>
      <c r="I458" s="7"/>
      <c r="J458" s="7"/>
      <c r="K458" s="7"/>
      <c r="L458" s="5"/>
      <c r="M458" s="5"/>
      <c r="N458" s="5"/>
      <c r="O458" s="5"/>
      <c r="P458" s="5"/>
      <c r="Q458" s="5"/>
      <c r="R458" s="5"/>
      <c r="S458" s="5"/>
      <c r="T458" s="1"/>
      <c r="U458" s="1"/>
    </row>
    <row r="459" spans="1:21" ht="12.75" customHeight="1">
      <c r="A459" s="6"/>
      <c r="B459" s="6"/>
      <c r="C459" s="6"/>
      <c r="D459" s="93"/>
      <c r="E459" s="7"/>
      <c r="F459" s="7"/>
      <c r="G459" s="7"/>
      <c r="H459" s="7"/>
      <c r="I459" s="7"/>
      <c r="J459" s="7"/>
      <c r="K459" s="7"/>
      <c r="L459" s="5"/>
      <c r="M459" s="5"/>
      <c r="N459" s="5"/>
      <c r="O459" s="5"/>
      <c r="P459" s="5"/>
      <c r="Q459" s="5"/>
      <c r="R459" s="5"/>
      <c r="S459" s="5"/>
      <c r="T459" s="1"/>
      <c r="U459" s="1"/>
    </row>
    <row r="460" spans="1:21" ht="12.75" customHeight="1">
      <c r="A460" s="6"/>
      <c r="B460" s="6"/>
      <c r="C460" s="6"/>
      <c r="D460" s="93"/>
      <c r="E460" s="7"/>
      <c r="F460" s="7"/>
      <c r="G460" s="7"/>
      <c r="H460" s="7"/>
      <c r="I460" s="7"/>
      <c r="J460" s="7"/>
      <c r="K460" s="7"/>
      <c r="L460" s="5"/>
      <c r="M460" s="5"/>
      <c r="N460" s="5"/>
      <c r="O460" s="5"/>
      <c r="P460" s="5"/>
      <c r="Q460" s="5"/>
      <c r="R460" s="5"/>
      <c r="S460" s="5"/>
      <c r="T460" s="1"/>
      <c r="U460" s="1"/>
    </row>
    <row r="461" spans="1:21" ht="12.75" customHeight="1">
      <c r="A461" s="6"/>
      <c r="B461" s="6"/>
      <c r="C461" s="6"/>
      <c r="D461" s="93"/>
      <c r="E461" s="7"/>
      <c r="F461" s="7"/>
      <c r="G461" s="7"/>
      <c r="H461" s="7"/>
      <c r="I461" s="7"/>
      <c r="J461" s="7"/>
      <c r="K461" s="7"/>
      <c r="L461" s="5"/>
      <c r="M461" s="5"/>
      <c r="N461" s="5"/>
      <c r="O461" s="5"/>
      <c r="P461" s="5"/>
      <c r="Q461" s="5"/>
      <c r="R461" s="5"/>
      <c r="S461" s="5"/>
      <c r="T461" s="1"/>
      <c r="U461" s="1"/>
    </row>
    <row r="462" spans="1:21" ht="12.75" customHeight="1">
      <c r="A462" s="6"/>
      <c r="B462" s="6"/>
      <c r="C462" s="6"/>
      <c r="D462" s="93"/>
      <c r="E462" s="7"/>
      <c r="F462" s="7"/>
      <c r="G462" s="7"/>
      <c r="H462" s="7"/>
      <c r="I462" s="7"/>
      <c r="J462" s="7"/>
      <c r="K462" s="7"/>
      <c r="L462" s="5"/>
      <c r="M462" s="5"/>
      <c r="N462" s="5"/>
      <c r="O462" s="5"/>
      <c r="P462" s="5"/>
      <c r="Q462" s="5"/>
      <c r="R462" s="166"/>
      <c r="S462" s="166"/>
      <c r="T462" s="1"/>
      <c r="U462" s="1"/>
    </row>
    <row r="463" spans="1:21" ht="12.75" customHeight="1">
      <c r="A463" s="6"/>
      <c r="B463" s="6"/>
      <c r="C463" s="6"/>
      <c r="D463" s="93"/>
      <c r="E463" s="7"/>
      <c r="F463" s="7"/>
      <c r="G463" s="7"/>
      <c r="H463" s="7"/>
      <c r="I463" s="7"/>
      <c r="J463" s="7"/>
      <c r="K463" s="7"/>
      <c r="L463" s="5"/>
      <c r="M463" s="5"/>
      <c r="N463" s="5"/>
      <c r="O463" s="5"/>
      <c r="P463" s="5"/>
      <c r="Q463" s="5"/>
      <c r="R463" s="5"/>
      <c r="S463" s="5"/>
      <c r="T463" s="1"/>
      <c r="U463" s="1"/>
    </row>
    <row r="464" spans="1:21" ht="12.75" customHeight="1">
      <c r="A464" s="6"/>
      <c r="B464" s="6"/>
      <c r="C464" s="6"/>
      <c r="D464" s="93"/>
      <c r="E464" s="7"/>
      <c r="F464" s="7"/>
      <c r="G464" s="7"/>
      <c r="H464" s="7"/>
      <c r="I464" s="7"/>
      <c r="J464" s="7"/>
      <c r="K464" s="7"/>
      <c r="L464" s="5"/>
      <c r="M464" s="5"/>
      <c r="N464" s="5"/>
      <c r="O464" s="5"/>
      <c r="P464" s="5"/>
      <c r="Q464" s="5"/>
      <c r="R464" s="5"/>
      <c r="S464" s="5"/>
      <c r="T464" s="1"/>
      <c r="U464" s="1"/>
    </row>
    <row r="465" spans="1:21" ht="12.75" customHeight="1">
      <c r="A465" s="6"/>
      <c r="B465" s="6"/>
      <c r="C465" s="6"/>
      <c r="D465" s="93"/>
      <c r="E465" s="7"/>
      <c r="F465" s="7"/>
      <c r="G465" s="7"/>
      <c r="H465" s="7"/>
      <c r="I465" s="7"/>
      <c r="J465" s="7"/>
      <c r="K465" s="7"/>
      <c r="L465" s="5"/>
      <c r="M465" s="5"/>
      <c r="N465" s="5"/>
      <c r="O465" s="5"/>
      <c r="P465" s="5"/>
      <c r="Q465" s="5"/>
      <c r="R465" s="5"/>
      <c r="S465" s="5"/>
      <c r="T465" s="1"/>
      <c r="U465" s="1"/>
    </row>
    <row r="466" spans="1:21" ht="12.75" customHeight="1">
      <c r="A466" s="6"/>
      <c r="B466" s="6"/>
      <c r="C466" s="6"/>
      <c r="D466" s="93"/>
      <c r="E466" s="7"/>
      <c r="F466" s="7"/>
      <c r="G466" s="7"/>
      <c r="H466" s="7"/>
      <c r="I466" s="7"/>
      <c r="J466" s="7"/>
      <c r="K466" s="7"/>
      <c r="L466" s="5"/>
      <c r="M466" s="5"/>
      <c r="N466" s="5"/>
      <c r="O466" s="5"/>
      <c r="P466" s="5"/>
      <c r="Q466" s="5"/>
      <c r="R466" s="5"/>
      <c r="S466" s="5"/>
      <c r="T466" s="1"/>
      <c r="U466" s="1"/>
    </row>
    <row r="467" spans="1:21" ht="12.75" customHeight="1">
      <c r="A467" s="6"/>
      <c r="B467" s="6"/>
      <c r="C467" s="6"/>
      <c r="D467" s="93"/>
      <c r="E467" s="7"/>
      <c r="F467" s="7"/>
      <c r="G467" s="7"/>
      <c r="H467" s="7"/>
      <c r="I467" s="7"/>
      <c r="J467" s="7"/>
      <c r="K467" s="7"/>
      <c r="L467" s="5"/>
      <c r="M467" s="5"/>
      <c r="N467" s="5"/>
      <c r="O467" s="5"/>
      <c r="P467" s="5"/>
      <c r="Q467" s="5"/>
      <c r="R467" s="5"/>
      <c r="S467" s="5"/>
      <c r="T467" s="1"/>
      <c r="U467" s="1"/>
    </row>
    <row r="468" spans="1:21" ht="12.75" customHeight="1">
      <c r="A468" s="6"/>
      <c r="B468" s="6"/>
      <c r="C468" s="6"/>
      <c r="D468" s="93"/>
      <c r="E468" s="7"/>
      <c r="F468" s="7"/>
      <c r="G468" s="7"/>
      <c r="H468" s="7"/>
      <c r="I468" s="7"/>
      <c r="J468" s="7"/>
      <c r="K468" s="7"/>
      <c r="L468" s="5"/>
      <c r="M468" s="5"/>
      <c r="N468" s="5"/>
      <c r="O468" s="5"/>
      <c r="P468" s="5"/>
      <c r="Q468" s="5"/>
      <c r="R468" s="5"/>
      <c r="S468" s="5"/>
      <c r="T468" s="1"/>
      <c r="U468" s="1"/>
    </row>
    <row r="469" spans="1:21" ht="12.75" customHeight="1">
      <c r="A469" s="6"/>
      <c r="B469" s="6"/>
      <c r="C469" s="6"/>
      <c r="D469" s="93"/>
      <c r="E469" s="7"/>
      <c r="F469" s="7"/>
      <c r="G469" s="7"/>
      <c r="H469" s="7"/>
      <c r="I469" s="7"/>
      <c r="J469" s="7"/>
      <c r="K469" s="7"/>
      <c r="L469" s="5"/>
      <c r="M469" s="5"/>
      <c r="N469" s="5"/>
      <c r="O469" s="5"/>
      <c r="P469" s="5"/>
      <c r="Q469" s="5"/>
      <c r="R469" s="5"/>
      <c r="S469" s="5"/>
      <c r="T469" s="1"/>
      <c r="U469" s="1"/>
    </row>
    <row r="470" ht="12.75">
      <c r="K470" s="68" t="s">
        <v>63</v>
      </c>
    </row>
    <row r="471" spans="1:21" ht="12.75" customHeight="1">
      <c r="A471" s="6"/>
      <c r="B471" s="6"/>
      <c r="C471" s="6"/>
      <c r="D471" s="93"/>
      <c r="E471" s="7"/>
      <c r="F471" s="7"/>
      <c r="G471" s="7"/>
      <c r="H471" s="7"/>
      <c r="I471" s="7"/>
      <c r="J471" s="7"/>
      <c r="K471" s="7"/>
      <c r="L471" s="5"/>
      <c r="M471" s="5"/>
      <c r="N471" s="5"/>
      <c r="O471" s="5"/>
      <c r="P471" s="5"/>
      <c r="Q471" s="5"/>
      <c r="R471" s="5"/>
      <c r="S471" s="5"/>
      <c r="T471" s="1"/>
      <c r="U471" s="1"/>
    </row>
    <row r="472" spans="1:21" ht="12.75" customHeight="1">
      <c r="A472" s="6"/>
      <c r="B472" s="6"/>
      <c r="C472" s="6"/>
      <c r="D472" s="93"/>
      <c r="E472" s="7"/>
      <c r="F472" s="7"/>
      <c r="G472" s="7"/>
      <c r="H472" s="7"/>
      <c r="I472" s="7"/>
      <c r="J472" s="7"/>
      <c r="K472" s="7"/>
      <c r="L472" s="17"/>
      <c r="M472" s="5"/>
      <c r="N472" s="5"/>
      <c r="O472" s="5"/>
      <c r="P472" s="5"/>
      <c r="Q472" s="5"/>
      <c r="R472" s="5"/>
      <c r="S472" s="5"/>
      <c r="T472" s="1"/>
      <c r="U472" s="1"/>
    </row>
    <row r="473" spans="1:21" ht="12.75" customHeight="1">
      <c r="A473" s="6"/>
      <c r="B473" s="6"/>
      <c r="C473" s="6"/>
      <c r="D473" s="93"/>
      <c r="E473" s="7"/>
      <c r="F473" s="7"/>
      <c r="G473" s="7"/>
      <c r="H473" s="7"/>
      <c r="I473" s="7"/>
      <c r="J473" s="7"/>
      <c r="K473" s="7"/>
      <c r="L473" s="5"/>
      <c r="M473" s="5"/>
      <c r="N473" s="5"/>
      <c r="O473" s="5"/>
      <c r="P473" s="5"/>
      <c r="Q473" s="5"/>
      <c r="R473" s="5"/>
      <c r="S473" s="5"/>
      <c r="T473" s="1"/>
      <c r="U473" s="1"/>
    </row>
  </sheetData>
  <sheetProtection/>
  <mergeCells count="2104">
    <mergeCell ref="N365:O365"/>
    <mergeCell ref="L359:M359"/>
    <mergeCell ref="P363:Q363"/>
    <mergeCell ref="P360:Q360"/>
    <mergeCell ref="P356:Q356"/>
    <mergeCell ref="E361:K361"/>
    <mergeCell ref="L361:M361"/>
    <mergeCell ref="L358:M358"/>
    <mergeCell ref="E356:K356"/>
    <mergeCell ref="P357:Q357"/>
    <mergeCell ref="R306:S306"/>
    <mergeCell ref="R354:S354"/>
    <mergeCell ref="R313:S313"/>
    <mergeCell ref="R351:S351"/>
    <mergeCell ref="R360:S360"/>
    <mergeCell ref="P347:Q347"/>
    <mergeCell ref="T136:U136"/>
    <mergeCell ref="R353:S353"/>
    <mergeCell ref="P353:Q353"/>
    <mergeCell ref="N353:O353"/>
    <mergeCell ref="T361:U361"/>
    <mergeCell ref="R269:S269"/>
    <mergeCell ref="R270:S270"/>
    <mergeCell ref="P355:Q355"/>
    <mergeCell ref="P361:Q361"/>
    <mergeCell ref="R361:S361"/>
    <mergeCell ref="N420:O420"/>
    <mergeCell ref="T151:U151"/>
    <mergeCell ref="E352:K352"/>
    <mergeCell ref="L352:M352"/>
    <mergeCell ref="N352:O352"/>
    <mergeCell ref="P352:Q352"/>
    <mergeCell ref="R352:S352"/>
    <mergeCell ref="N247:O247"/>
    <mergeCell ref="P269:Q269"/>
    <mergeCell ref="E351:K351"/>
    <mergeCell ref="A51:E51"/>
    <mergeCell ref="B349:B350"/>
    <mergeCell ref="C349:C350"/>
    <mergeCell ref="D349:D350"/>
    <mergeCell ref="E349:K350"/>
    <mergeCell ref="F51:I51"/>
    <mergeCell ref="J51:K51"/>
    <mergeCell ref="E177:K177"/>
    <mergeCell ref="A178:A179"/>
    <mergeCell ref="E304:K304"/>
    <mergeCell ref="E440:K440"/>
    <mergeCell ref="L440:M440"/>
    <mergeCell ref="L439:M439"/>
    <mergeCell ref="N439:O439"/>
    <mergeCell ref="P439:Q439"/>
    <mergeCell ref="R439:S439"/>
    <mergeCell ref="N415:O415"/>
    <mergeCell ref="N417:O417"/>
    <mergeCell ref="J49:K49"/>
    <mergeCell ref="R295:S295"/>
    <mergeCell ref="E167:K167"/>
    <mergeCell ref="N151:O151"/>
    <mergeCell ref="L151:M151"/>
    <mergeCell ref="P151:Q151"/>
    <mergeCell ref="P270:Q270"/>
    <mergeCell ref="L167:M167"/>
    <mergeCell ref="N306:O306"/>
    <mergeCell ref="P306:Q306"/>
    <mergeCell ref="E136:K136"/>
    <mergeCell ref="L136:M136"/>
    <mergeCell ref="N136:O136"/>
    <mergeCell ref="P136:Q136"/>
    <mergeCell ref="N272:O272"/>
    <mergeCell ref="N304:O304"/>
    <mergeCell ref="P272:Q272"/>
    <mergeCell ref="L49:P49"/>
    <mergeCell ref="L50:P50"/>
    <mergeCell ref="L153:M153"/>
    <mergeCell ref="N94:O94"/>
    <mergeCell ref="R136:S136"/>
    <mergeCell ref="L195:M195"/>
    <mergeCell ref="P271:Q271"/>
    <mergeCell ref="P249:Q249"/>
    <mergeCell ref="R263:S263"/>
    <mergeCell ref="N246:O246"/>
    <mergeCell ref="N271:O271"/>
    <mergeCell ref="L94:M94"/>
    <mergeCell ref="L270:M270"/>
    <mergeCell ref="J50:K50"/>
    <mergeCell ref="L51:P51"/>
    <mergeCell ref="L269:M269"/>
    <mergeCell ref="L194:M194"/>
    <mergeCell ref="N167:O167"/>
    <mergeCell ref="F50:I50"/>
    <mergeCell ref="N153:O153"/>
    <mergeCell ref="P153:Q153"/>
    <mergeCell ref="L256:M258"/>
    <mergeCell ref="N256:O258"/>
    <mergeCell ref="L197:M197"/>
    <mergeCell ref="P94:Q94"/>
    <mergeCell ref="L127:M129"/>
    <mergeCell ref="E194:K194"/>
    <mergeCell ref="E180:K180"/>
    <mergeCell ref="T448:U448"/>
    <mergeCell ref="P181:Q181"/>
    <mergeCell ref="R181:S181"/>
    <mergeCell ref="R304:S304"/>
    <mergeCell ref="R421:S422"/>
    <mergeCell ref="R410:S410"/>
    <mergeCell ref="T441:U441"/>
    <mergeCell ref="T428:U430"/>
    <mergeCell ref="R440:S440"/>
    <mergeCell ref="R428:S430"/>
    <mergeCell ref="T115:U116"/>
    <mergeCell ref="T117:U119"/>
    <mergeCell ref="P167:Q167"/>
    <mergeCell ref="R167:S167"/>
    <mergeCell ref="T153:U153"/>
    <mergeCell ref="T140:U140"/>
    <mergeCell ref="R144:S144"/>
    <mergeCell ref="R143:S143"/>
    <mergeCell ref="R154:S155"/>
    <mergeCell ref="P156:Q158"/>
    <mergeCell ref="E181:K181"/>
    <mergeCell ref="E227:K227"/>
    <mergeCell ref="E222:K222"/>
    <mergeCell ref="E182:K182"/>
    <mergeCell ref="L181:M181"/>
    <mergeCell ref="L287:M287"/>
    <mergeCell ref="E192:K193"/>
    <mergeCell ref="E246:K246"/>
    <mergeCell ref="E272:K272"/>
    <mergeCell ref="E248:K248"/>
    <mergeCell ref="E306:K306"/>
    <mergeCell ref="L306:M306"/>
    <mergeCell ref="R393:S393"/>
    <mergeCell ref="L326:M326"/>
    <mergeCell ref="L324:M324"/>
    <mergeCell ref="E321:K321"/>
    <mergeCell ref="L345:M345"/>
    <mergeCell ref="N303:O303"/>
    <mergeCell ref="L317:M317"/>
    <mergeCell ref="T355:U355"/>
    <mergeCell ref="N321:O321"/>
    <mergeCell ref="E308:K308"/>
    <mergeCell ref="L351:M351"/>
    <mergeCell ref="N351:O351"/>
    <mergeCell ref="E353:K353"/>
    <mergeCell ref="E340:K340"/>
    <mergeCell ref="E354:K354"/>
    <mergeCell ref="L354:M354"/>
    <mergeCell ref="A421:A422"/>
    <mergeCell ref="B421:B422"/>
    <mergeCell ref="E396:K396"/>
    <mergeCell ref="R412:S412"/>
    <mergeCell ref="R413:S413"/>
    <mergeCell ref="R414:S414"/>
    <mergeCell ref="A400:A401"/>
    <mergeCell ref="E397:K397"/>
    <mergeCell ref="L397:M397"/>
    <mergeCell ref="P415:Q415"/>
    <mergeCell ref="P406:Q406"/>
    <mergeCell ref="T397:U397"/>
    <mergeCell ref="C421:C422"/>
    <mergeCell ref="N354:O354"/>
    <mergeCell ref="N355:O355"/>
    <mergeCell ref="R355:S355"/>
    <mergeCell ref="D421:D422"/>
    <mergeCell ref="P421:Q422"/>
    <mergeCell ref="N421:O422"/>
    <mergeCell ref="E421:K422"/>
    <mergeCell ref="R409:S409"/>
    <mergeCell ref="T393:U393"/>
    <mergeCell ref="T410:U410"/>
    <mergeCell ref="T396:U396"/>
    <mergeCell ref="R398:S398"/>
    <mergeCell ref="R407:S407"/>
    <mergeCell ref="T407:U407"/>
    <mergeCell ref="L415:M415"/>
    <mergeCell ref="E414:K414"/>
    <mergeCell ref="E402:K402"/>
    <mergeCell ref="L414:M414"/>
    <mergeCell ref="L413:M413"/>
    <mergeCell ref="L402:M402"/>
    <mergeCell ref="E409:K409"/>
    <mergeCell ref="E404:K404"/>
    <mergeCell ref="L404:M404"/>
    <mergeCell ref="L421:M422"/>
    <mergeCell ref="D342:D344"/>
    <mergeCell ref="L394:M395"/>
    <mergeCell ref="E256:K258"/>
    <mergeCell ref="E303:K303"/>
    <mergeCell ref="E345:K345"/>
    <mergeCell ref="L321:M321"/>
    <mergeCell ref="E346:K346"/>
    <mergeCell ref="L331:M331"/>
    <mergeCell ref="L406:M406"/>
    <mergeCell ref="E247:K247"/>
    <mergeCell ref="L196:M196"/>
    <mergeCell ref="L235:M235"/>
    <mergeCell ref="E307:K307"/>
    <mergeCell ref="E342:K344"/>
    <mergeCell ref="L342:M344"/>
    <mergeCell ref="E284:K284"/>
    <mergeCell ref="L284:M284"/>
    <mergeCell ref="E263:K263"/>
    <mergeCell ref="E316:K316"/>
    <mergeCell ref="E355:K355"/>
    <mergeCell ref="A385:A387"/>
    <mergeCell ref="B385:B387"/>
    <mergeCell ref="C385:C387"/>
    <mergeCell ref="A391:A392"/>
    <mergeCell ref="A394:A395"/>
    <mergeCell ref="B394:B395"/>
    <mergeCell ref="E364:K364"/>
    <mergeCell ref="D394:D395"/>
    <mergeCell ref="E428:K430"/>
    <mergeCell ref="E431:K431"/>
    <mergeCell ref="E394:K395"/>
    <mergeCell ref="E419:K419"/>
    <mergeCell ref="A428:A430"/>
    <mergeCell ref="B428:B430"/>
    <mergeCell ref="C428:C430"/>
    <mergeCell ref="D428:D430"/>
    <mergeCell ref="E415:K415"/>
    <mergeCell ref="P354:Q354"/>
    <mergeCell ref="P321:Q321"/>
    <mergeCell ref="P351:Q351"/>
    <mergeCell ref="P362:Q362"/>
    <mergeCell ref="R362:S362"/>
    <mergeCell ref="A444:A445"/>
    <mergeCell ref="B444:B445"/>
    <mergeCell ref="C444:C445"/>
    <mergeCell ref="D444:D445"/>
    <mergeCell ref="E444:K445"/>
    <mergeCell ref="R375:S375"/>
    <mergeCell ref="L356:M356"/>
    <mergeCell ref="R363:S363"/>
    <mergeCell ref="P358:Q358"/>
    <mergeCell ref="P366:Q366"/>
    <mergeCell ref="P365:Q365"/>
    <mergeCell ref="R357:S357"/>
    <mergeCell ref="R358:S358"/>
    <mergeCell ref="N358:O358"/>
    <mergeCell ref="N366:O366"/>
    <mergeCell ref="R380:S380"/>
    <mergeCell ref="P381:Q381"/>
    <mergeCell ref="N381:O381"/>
    <mergeCell ref="R379:S379"/>
    <mergeCell ref="R381:S381"/>
    <mergeCell ref="R376:S376"/>
    <mergeCell ref="R400:S401"/>
    <mergeCell ref="L396:M396"/>
    <mergeCell ref="B400:B401"/>
    <mergeCell ref="C400:C401"/>
    <mergeCell ref="D400:D401"/>
    <mergeCell ref="L340:M340"/>
    <mergeCell ref="L346:M346"/>
    <mergeCell ref="L353:M353"/>
    <mergeCell ref="N380:O380"/>
    <mergeCell ref="L378:M378"/>
    <mergeCell ref="P400:Q401"/>
    <mergeCell ref="N378:O378"/>
    <mergeCell ref="P382:Q382"/>
    <mergeCell ref="P390:Q390"/>
    <mergeCell ref="N385:O387"/>
    <mergeCell ref="P398:Q398"/>
    <mergeCell ref="P399:Q399"/>
    <mergeCell ref="N394:O395"/>
    <mergeCell ref="P393:Q393"/>
    <mergeCell ref="C394:C395"/>
    <mergeCell ref="N388:O388"/>
    <mergeCell ref="E393:K393"/>
    <mergeCell ref="L389:M389"/>
    <mergeCell ref="P394:Q395"/>
    <mergeCell ref="P388:Q388"/>
    <mergeCell ref="N393:O393"/>
    <mergeCell ref="L390:M390"/>
    <mergeCell ref="N390:O390"/>
    <mergeCell ref="N389:O389"/>
    <mergeCell ref="D385:D387"/>
    <mergeCell ref="B370:B371"/>
    <mergeCell ref="C370:C371"/>
    <mergeCell ref="D370:D371"/>
    <mergeCell ref="P375:Q375"/>
    <mergeCell ref="E388:K388"/>
    <mergeCell ref="L388:M388"/>
    <mergeCell ref="P370:Q371"/>
    <mergeCell ref="P372:Q373"/>
    <mergeCell ref="L385:M387"/>
    <mergeCell ref="N406:O406"/>
    <mergeCell ref="L405:M405"/>
    <mergeCell ref="L407:M407"/>
    <mergeCell ref="P377:Q377"/>
    <mergeCell ref="E408:K408"/>
    <mergeCell ref="E407:K407"/>
    <mergeCell ref="E405:K405"/>
    <mergeCell ref="N407:O407"/>
    <mergeCell ref="P389:Q389"/>
    <mergeCell ref="P396:Q396"/>
    <mergeCell ref="R378:S378"/>
    <mergeCell ref="T378:U378"/>
    <mergeCell ref="E380:K380"/>
    <mergeCell ref="P380:Q380"/>
    <mergeCell ref="P376:Q376"/>
    <mergeCell ref="P378:Q378"/>
    <mergeCell ref="P379:Q379"/>
    <mergeCell ref="R377:S377"/>
    <mergeCell ref="E378:K378"/>
    <mergeCell ref="L380:M380"/>
    <mergeCell ref="A299:A301"/>
    <mergeCell ref="B299:B301"/>
    <mergeCell ref="C299:C301"/>
    <mergeCell ref="R268:S268"/>
    <mergeCell ref="R271:S271"/>
    <mergeCell ref="L271:M271"/>
    <mergeCell ref="L272:M272"/>
    <mergeCell ref="N270:O270"/>
    <mergeCell ref="N294:O294"/>
    <mergeCell ref="N293:O293"/>
    <mergeCell ref="A372:A373"/>
    <mergeCell ref="B372:B373"/>
    <mergeCell ref="C372:C373"/>
    <mergeCell ref="D372:D373"/>
    <mergeCell ref="A370:A371"/>
    <mergeCell ref="D299:D301"/>
    <mergeCell ref="A342:A344"/>
    <mergeCell ref="B342:B344"/>
    <mergeCell ref="C342:C344"/>
    <mergeCell ref="A349:A350"/>
    <mergeCell ref="N248:O248"/>
    <mergeCell ref="E251:K251"/>
    <mergeCell ref="E309:K309"/>
    <mergeCell ref="L263:M263"/>
    <mergeCell ref="E291:K291"/>
    <mergeCell ref="L291:M291"/>
    <mergeCell ref="E287:K287"/>
    <mergeCell ref="L302:M302"/>
    <mergeCell ref="L303:M303"/>
    <mergeCell ref="L251:M251"/>
    <mergeCell ref="P259:Q259"/>
    <mergeCell ref="R259:S259"/>
    <mergeCell ref="P246:Q246"/>
    <mergeCell ref="P248:Q248"/>
    <mergeCell ref="P250:Q250"/>
    <mergeCell ref="R246:S246"/>
    <mergeCell ref="R248:S248"/>
    <mergeCell ref="R249:S249"/>
    <mergeCell ref="P251:Q251"/>
    <mergeCell ref="R250:S250"/>
    <mergeCell ref="L131:M131"/>
    <mergeCell ref="T180:U180"/>
    <mergeCell ref="L177:M177"/>
    <mergeCell ref="E178:K179"/>
    <mergeCell ref="L178:M179"/>
    <mergeCell ref="R153:S153"/>
    <mergeCell ref="N144:O144"/>
    <mergeCell ref="R176:S176"/>
    <mergeCell ref="P176:Q176"/>
    <mergeCell ref="R151:S151"/>
    <mergeCell ref="A134:A135"/>
    <mergeCell ref="C154:C155"/>
    <mergeCell ref="A123:A124"/>
    <mergeCell ref="D170:D172"/>
    <mergeCell ref="L130:M130"/>
    <mergeCell ref="L152:M152"/>
    <mergeCell ref="E164:K164"/>
    <mergeCell ref="L164:M164"/>
    <mergeCell ref="L143:M143"/>
    <mergeCell ref="E153:K153"/>
    <mergeCell ref="A170:A172"/>
    <mergeCell ref="B170:B172"/>
    <mergeCell ref="C170:C172"/>
    <mergeCell ref="A156:A158"/>
    <mergeCell ref="B156:B158"/>
    <mergeCell ref="C156:C158"/>
    <mergeCell ref="A165:A166"/>
    <mergeCell ref="B165:B166"/>
    <mergeCell ref="C165:C166"/>
    <mergeCell ref="L451:M451"/>
    <mergeCell ref="N451:O451"/>
    <mergeCell ref="N448:O448"/>
    <mergeCell ref="A84:A86"/>
    <mergeCell ref="B84:B86"/>
    <mergeCell ref="C84:C86"/>
    <mergeCell ref="D84:D86"/>
    <mergeCell ref="E420:K420"/>
    <mergeCell ref="A117:A119"/>
    <mergeCell ref="B117:B119"/>
    <mergeCell ref="L450:M450"/>
    <mergeCell ref="R447:S447"/>
    <mergeCell ref="E448:K448"/>
    <mergeCell ref="L448:M448"/>
    <mergeCell ref="N431:O431"/>
    <mergeCell ref="P431:Q431"/>
    <mergeCell ref="R431:S431"/>
    <mergeCell ref="R448:S448"/>
    <mergeCell ref="N440:O440"/>
    <mergeCell ref="E439:K439"/>
    <mergeCell ref="E449:K449"/>
    <mergeCell ref="L449:M449"/>
    <mergeCell ref="R382:S382"/>
    <mergeCell ref="L411:M411"/>
    <mergeCell ref="N411:O411"/>
    <mergeCell ref="R402:S402"/>
    <mergeCell ref="R406:S406"/>
    <mergeCell ref="P403:Q403"/>
    <mergeCell ref="R403:S403"/>
    <mergeCell ref="E411:K411"/>
    <mergeCell ref="E446:K446"/>
    <mergeCell ref="R399:S399"/>
    <mergeCell ref="R396:S396"/>
    <mergeCell ref="P397:Q397"/>
    <mergeCell ref="R397:S397"/>
    <mergeCell ref="L403:M403"/>
    <mergeCell ref="P402:Q402"/>
    <mergeCell ref="N399:O399"/>
    <mergeCell ref="N396:O396"/>
    <mergeCell ref="P410:Q410"/>
    <mergeCell ref="E441:K441"/>
    <mergeCell ref="E412:K412"/>
    <mergeCell ref="L441:M441"/>
    <mergeCell ref="L412:M412"/>
    <mergeCell ref="P428:Q430"/>
    <mergeCell ref="L444:M445"/>
    <mergeCell ref="E413:K413"/>
    <mergeCell ref="N418:O418"/>
    <mergeCell ref="P418:Q418"/>
    <mergeCell ref="N419:O419"/>
    <mergeCell ref="E362:K362"/>
    <mergeCell ref="N403:O403"/>
    <mergeCell ref="L399:M399"/>
    <mergeCell ref="E381:K381"/>
    <mergeCell ref="L377:M377"/>
    <mergeCell ref="L393:M393"/>
    <mergeCell ref="N402:O402"/>
    <mergeCell ref="E385:K387"/>
    <mergeCell ref="L364:M364"/>
    <mergeCell ref="N397:O397"/>
    <mergeCell ref="P374:Q374"/>
    <mergeCell ref="L419:M419"/>
    <mergeCell ref="R394:S395"/>
    <mergeCell ref="P417:Q417"/>
    <mergeCell ref="R419:S419"/>
    <mergeCell ref="P411:Q411"/>
    <mergeCell ref="R411:S411"/>
    <mergeCell ref="N398:O398"/>
    <mergeCell ref="P419:Q419"/>
    <mergeCell ref="L409:M409"/>
    <mergeCell ref="R370:S371"/>
    <mergeCell ref="R372:S373"/>
    <mergeCell ref="R365:S365"/>
    <mergeCell ref="R366:S366"/>
    <mergeCell ref="P369:Q369"/>
    <mergeCell ref="R368:S368"/>
    <mergeCell ref="P368:Q368"/>
    <mergeCell ref="R367:S367"/>
    <mergeCell ref="P364:Q364"/>
    <mergeCell ref="R364:S364"/>
    <mergeCell ref="P440:Q440"/>
    <mergeCell ref="L428:M430"/>
    <mergeCell ref="N428:O430"/>
    <mergeCell ref="L420:M420"/>
    <mergeCell ref="P438:Q438"/>
    <mergeCell ref="P423:Q424"/>
    <mergeCell ref="P413:Q413"/>
    <mergeCell ref="P412:Q412"/>
    <mergeCell ref="T252:U252"/>
    <mergeCell ref="N423:O424"/>
    <mergeCell ref="N416:O416"/>
    <mergeCell ref="P416:Q416"/>
    <mergeCell ref="P420:Q420"/>
    <mergeCell ref="P404:Q404"/>
    <mergeCell ref="P409:Q409"/>
    <mergeCell ref="P414:Q414"/>
    <mergeCell ref="R415:S415"/>
    <mergeCell ref="R369:S369"/>
    <mergeCell ref="T267:U267"/>
    <mergeCell ref="T260:U260"/>
    <mergeCell ref="T253:U253"/>
    <mergeCell ref="T256:U258"/>
    <mergeCell ref="T259:U259"/>
    <mergeCell ref="R359:S359"/>
    <mergeCell ref="R356:S356"/>
    <mergeCell ref="R335:S335"/>
    <mergeCell ref="R315:S315"/>
    <mergeCell ref="R319:S319"/>
    <mergeCell ref="R441:S441"/>
    <mergeCell ref="R374:S374"/>
    <mergeCell ref="T400:U401"/>
    <mergeCell ref="T388:U388"/>
    <mergeCell ref="R272:S272"/>
    <mergeCell ref="P457:Q457"/>
    <mergeCell ref="P448:Q448"/>
    <mergeCell ref="P455:Q456"/>
    <mergeCell ref="R347:S347"/>
    <mergeCell ref="P359:Q359"/>
    <mergeCell ref="N442:O442"/>
    <mergeCell ref="P442:Q442"/>
    <mergeCell ref="N437:O437"/>
    <mergeCell ref="P437:Q437"/>
    <mergeCell ref="P441:Q441"/>
    <mergeCell ref="N441:O441"/>
    <mergeCell ref="N438:O438"/>
    <mergeCell ref="P443:Q443"/>
    <mergeCell ref="P450:Q450"/>
    <mergeCell ref="P447:Q447"/>
    <mergeCell ref="P444:Q445"/>
    <mergeCell ref="R443:S443"/>
    <mergeCell ref="L446:M446"/>
    <mergeCell ref="N447:O447"/>
    <mergeCell ref="R446:S446"/>
    <mergeCell ref="N449:O449"/>
    <mergeCell ref="N450:O450"/>
    <mergeCell ref="N413:O413"/>
    <mergeCell ref="N410:O410"/>
    <mergeCell ref="E410:K410"/>
    <mergeCell ref="L410:M410"/>
    <mergeCell ref="E417:K417"/>
    <mergeCell ref="L417:M417"/>
    <mergeCell ref="E416:K416"/>
    <mergeCell ref="L416:M416"/>
    <mergeCell ref="N414:O414"/>
    <mergeCell ref="N412:O412"/>
    <mergeCell ref="E406:K406"/>
    <mergeCell ref="E398:K398"/>
    <mergeCell ref="L398:M398"/>
    <mergeCell ref="E400:K401"/>
    <mergeCell ref="L400:M401"/>
    <mergeCell ref="N405:O405"/>
    <mergeCell ref="E399:K399"/>
    <mergeCell ref="E403:K403"/>
    <mergeCell ref="N400:O401"/>
    <mergeCell ref="N404:O404"/>
    <mergeCell ref="R388:S388"/>
    <mergeCell ref="R385:S387"/>
    <mergeCell ref="P383:Q383"/>
    <mergeCell ref="R383:S383"/>
    <mergeCell ref="P385:Q387"/>
    <mergeCell ref="R391:S392"/>
    <mergeCell ref="P391:Q392"/>
    <mergeCell ref="R389:S389"/>
    <mergeCell ref="R390:S390"/>
    <mergeCell ref="E382:K382"/>
    <mergeCell ref="L382:M382"/>
    <mergeCell ref="E383:K383"/>
    <mergeCell ref="L383:M383"/>
    <mergeCell ref="N383:O383"/>
    <mergeCell ref="N382:O382"/>
    <mergeCell ref="N372:O373"/>
    <mergeCell ref="P263:Q263"/>
    <mergeCell ref="P304:Q304"/>
    <mergeCell ref="P293:Q293"/>
    <mergeCell ref="P289:Q289"/>
    <mergeCell ref="P268:Q268"/>
    <mergeCell ref="N364:O364"/>
    <mergeCell ref="P367:Q367"/>
    <mergeCell ref="N356:O356"/>
    <mergeCell ref="N357:O357"/>
    <mergeCell ref="N367:O367"/>
    <mergeCell ref="N359:O359"/>
    <mergeCell ref="L349:M350"/>
    <mergeCell ref="N349:O350"/>
    <mergeCell ref="N361:O361"/>
    <mergeCell ref="N360:O360"/>
    <mergeCell ref="N362:O362"/>
    <mergeCell ref="L365:M365"/>
    <mergeCell ref="N363:O363"/>
    <mergeCell ref="L362:M362"/>
    <mergeCell ref="N263:O263"/>
    <mergeCell ref="E311:K311"/>
    <mergeCell ref="L311:M311"/>
    <mergeCell ref="P314:Q314"/>
    <mergeCell ref="E314:K314"/>
    <mergeCell ref="L314:M314"/>
    <mergeCell ref="N314:O314"/>
    <mergeCell ref="E313:K313"/>
    <mergeCell ref="L313:M313"/>
    <mergeCell ref="L312:M312"/>
    <mergeCell ref="A198:K199"/>
    <mergeCell ref="N197:O197"/>
    <mergeCell ref="R314:S314"/>
    <mergeCell ref="P198:Q199"/>
    <mergeCell ref="R214:S216"/>
    <mergeCell ref="L241:M241"/>
    <mergeCell ref="L198:M199"/>
    <mergeCell ref="R312:S312"/>
    <mergeCell ref="R251:S251"/>
    <mergeCell ref="N198:O199"/>
    <mergeCell ref="B214:B216"/>
    <mergeCell ref="C214:C216"/>
    <mergeCell ref="D214:D216"/>
    <mergeCell ref="E214:K216"/>
    <mergeCell ref="L214:M216"/>
    <mergeCell ref="P214:Q216"/>
    <mergeCell ref="R178:S179"/>
    <mergeCell ref="R185:S185"/>
    <mergeCell ref="E196:K196"/>
    <mergeCell ref="N196:O196"/>
    <mergeCell ref="N195:O195"/>
    <mergeCell ref="N186:O186"/>
    <mergeCell ref="N187:O187"/>
    <mergeCell ref="N181:O181"/>
    <mergeCell ref="P191:Q191"/>
    <mergeCell ref="L180:M180"/>
    <mergeCell ref="N185:O185"/>
    <mergeCell ref="N188:O188"/>
    <mergeCell ref="N165:O166"/>
    <mergeCell ref="N180:O180"/>
    <mergeCell ref="N174:O174"/>
    <mergeCell ref="N170:O172"/>
    <mergeCell ref="N173:O173"/>
    <mergeCell ref="N177:O177"/>
    <mergeCell ref="N175:O175"/>
    <mergeCell ref="E108:K108"/>
    <mergeCell ref="L108:M108"/>
    <mergeCell ref="E115:K116"/>
    <mergeCell ref="E110:K111"/>
    <mergeCell ref="N123:O124"/>
    <mergeCell ref="N117:O119"/>
    <mergeCell ref="E117:K119"/>
    <mergeCell ref="N110:O111"/>
    <mergeCell ref="N109:O109"/>
    <mergeCell ref="E123:K124"/>
    <mergeCell ref="N142:O142"/>
    <mergeCell ref="L132:M132"/>
    <mergeCell ref="D112:D113"/>
    <mergeCell ref="E125:K125"/>
    <mergeCell ref="L125:M125"/>
    <mergeCell ref="N125:O125"/>
    <mergeCell ref="N121:O122"/>
    <mergeCell ref="N127:O129"/>
    <mergeCell ref="L140:M140"/>
    <mergeCell ref="E132:K132"/>
    <mergeCell ref="A112:A113"/>
    <mergeCell ref="E372:K373"/>
    <mergeCell ref="E331:K331"/>
    <mergeCell ref="E299:K301"/>
    <mergeCell ref="E318:K318"/>
    <mergeCell ref="E322:K322"/>
    <mergeCell ref="D117:D119"/>
    <mergeCell ref="E114:K114"/>
    <mergeCell ref="E312:K312"/>
    <mergeCell ref="E190:K190"/>
    <mergeCell ref="C115:C116"/>
    <mergeCell ref="D115:D116"/>
    <mergeCell ref="A127:A129"/>
    <mergeCell ref="B127:B129"/>
    <mergeCell ref="C117:C119"/>
    <mergeCell ref="C127:C129"/>
    <mergeCell ref="A121:A122"/>
    <mergeCell ref="B121:B122"/>
    <mergeCell ref="C121:C122"/>
    <mergeCell ref="D121:D122"/>
    <mergeCell ref="E374:K374"/>
    <mergeCell ref="E368:K368"/>
    <mergeCell ref="E363:K363"/>
    <mergeCell ref="L375:M375"/>
    <mergeCell ref="L363:M363"/>
    <mergeCell ref="E367:K367"/>
    <mergeCell ref="L367:M367"/>
    <mergeCell ref="E365:K365"/>
    <mergeCell ref="E366:K366"/>
    <mergeCell ref="L366:M366"/>
    <mergeCell ref="L374:M374"/>
    <mergeCell ref="N379:O379"/>
    <mergeCell ref="N377:O377"/>
    <mergeCell ref="E377:K377"/>
    <mergeCell ref="L370:M371"/>
    <mergeCell ref="N370:O371"/>
    <mergeCell ref="E370:K371"/>
    <mergeCell ref="L372:M373"/>
    <mergeCell ref="E376:K376"/>
    <mergeCell ref="E375:K375"/>
    <mergeCell ref="P342:Q344"/>
    <mergeCell ref="R349:S350"/>
    <mergeCell ref="N345:O345"/>
    <mergeCell ref="R342:S344"/>
    <mergeCell ref="P345:Q345"/>
    <mergeCell ref="R345:S345"/>
    <mergeCell ref="P346:Q346"/>
    <mergeCell ref="N347:O347"/>
    <mergeCell ref="N346:O346"/>
    <mergeCell ref="N342:O344"/>
    <mergeCell ref="P339:Q339"/>
    <mergeCell ref="R339:S339"/>
    <mergeCell ref="R338:S338"/>
    <mergeCell ref="P338:Q338"/>
    <mergeCell ref="N339:O339"/>
    <mergeCell ref="P349:Q350"/>
    <mergeCell ref="P340:Q340"/>
    <mergeCell ref="R340:S340"/>
    <mergeCell ref="R346:S346"/>
    <mergeCell ref="N340:O340"/>
    <mergeCell ref="R332:S332"/>
    <mergeCell ref="N335:O335"/>
    <mergeCell ref="E337:K337"/>
    <mergeCell ref="L337:M337"/>
    <mergeCell ref="N337:O337"/>
    <mergeCell ref="E336:K336"/>
    <mergeCell ref="L336:M336"/>
    <mergeCell ref="N332:O332"/>
    <mergeCell ref="N333:O333"/>
    <mergeCell ref="N336:O336"/>
    <mergeCell ref="P335:Q335"/>
    <mergeCell ref="R336:S336"/>
    <mergeCell ref="P337:Q337"/>
    <mergeCell ref="R337:S337"/>
    <mergeCell ref="P333:Q333"/>
    <mergeCell ref="R333:S333"/>
    <mergeCell ref="P334:Q334"/>
    <mergeCell ref="R334:S334"/>
    <mergeCell ref="P336:Q336"/>
    <mergeCell ref="E338:K338"/>
    <mergeCell ref="L338:M338"/>
    <mergeCell ref="N338:O338"/>
    <mergeCell ref="L334:M334"/>
    <mergeCell ref="E335:K335"/>
    <mergeCell ref="E334:K334"/>
    <mergeCell ref="N334:O334"/>
    <mergeCell ref="R324:S324"/>
    <mergeCell ref="P325:Q325"/>
    <mergeCell ref="R325:S325"/>
    <mergeCell ref="R326:S326"/>
    <mergeCell ref="P326:Q326"/>
    <mergeCell ref="N331:O331"/>
    <mergeCell ref="R328:S329"/>
    <mergeCell ref="R331:S331"/>
    <mergeCell ref="R330:S330"/>
    <mergeCell ref="P327:Q327"/>
    <mergeCell ref="R327:S327"/>
    <mergeCell ref="E327:K327"/>
    <mergeCell ref="L327:M327"/>
    <mergeCell ref="N326:O326"/>
    <mergeCell ref="N324:O324"/>
    <mergeCell ref="P330:Q330"/>
    <mergeCell ref="P332:Q332"/>
    <mergeCell ref="E326:K326"/>
    <mergeCell ref="P324:Q324"/>
    <mergeCell ref="E330:K330"/>
    <mergeCell ref="L330:M330"/>
    <mergeCell ref="P331:Q331"/>
    <mergeCell ref="P320:Q320"/>
    <mergeCell ref="L323:M323"/>
    <mergeCell ref="E332:K332"/>
    <mergeCell ref="L332:M332"/>
    <mergeCell ref="N325:O325"/>
    <mergeCell ref="N330:O330"/>
    <mergeCell ref="E325:K325"/>
    <mergeCell ref="L325:M325"/>
    <mergeCell ref="E324:K324"/>
    <mergeCell ref="R323:S323"/>
    <mergeCell ref="P322:Q322"/>
    <mergeCell ref="R322:S322"/>
    <mergeCell ref="R320:S320"/>
    <mergeCell ref="R321:S321"/>
    <mergeCell ref="P319:Q319"/>
    <mergeCell ref="L320:M320"/>
    <mergeCell ref="N320:O320"/>
    <mergeCell ref="E320:K320"/>
    <mergeCell ref="L316:M316"/>
    <mergeCell ref="E317:K317"/>
    <mergeCell ref="P323:Q323"/>
    <mergeCell ref="P310:Q310"/>
    <mergeCell ref="R310:S310"/>
    <mergeCell ref="L315:M315"/>
    <mergeCell ref="N316:O316"/>
    <mergeCell ref="E319:K319"/>
    <mergeCell ref="L319:M319"/>
    <mergeCell ref="N319:O319"/>
    <mergeCell ref="N311:O311"/>
    <mergeCell ref="R317:S317"/>
    <mergeCell ref="P311:Q311"/>
    <mergeCell ref="P307:Q307"/>
    <mergeCell ref="N302:O302"/>
    <mergeCell ref="N309:O309"/>
    <mergeCell ref="L318:M318"/>
    <mergeCell ref="N318:O318"/>
    <mergeCell ref="P308:Q308"/>
    <mergeCell ref="P309:Q309"/>
    <mergeCell ref="P305:Q305"/>
    <mergeCell ref="N308:O308"/>
    <mergeCell ref="E302:K302"/>
    <mergeCell ref="N313:O313"/>
    <mergeCell ref="N315:O315"/>
    <mergeCell ref="L310:M310"/>
    <mergeCell ref="N310:O310"/>
    <mergeCell ref="N307:O307"/>
    <mergeCell ref="L309:M309"/>
    <mergeCell ref="L308:M308"/>
    <mergeCell ref="L304:M304"/>
    <mergeCell ref="L307:M307"/>
    <mergeCell ref="E315:K315"/>
    <mergeCell ref="N323:O323"/>
    <mergeCell ref="E323:K323"/>
    <mergeCell ref="E359:K359"/>
    <mergeCell ref="E360:K360"/>
    <mergeCell ref="L355:M355"/>
    <mergeCell ref="E358:K358"/>
    <mergeCell ref="L360:M360"/>
    <mergeCell ref="E357:K357"/>
    <mergeCell ref="N317:O317"/>
    <mergeCell ref="L357:M357"/>
    <mergeCell ref="E347:K347"/>
    <mergeCell ref="P296:Q296"/>
    <mergeCell ref="R296:S296"/>
    <mergeCell ref="P303:Q303"/>
    <mergeCell ref="R303:S303"/>
    <mergeCell ref="P312:Q312"/>
    <mergeCell ref="P315:Q315"/>
    <mergeCell ref="P313:Q313"/>
    <mergeCell ref="P302:Q302"/>
    <mergeCell ref="P299:Q301"/>
    <mergeCell ref="E295:K295"/>
    <mergeCell ref="L295:M295"/>
    <mergeCell ref="N295:O295"/>
    <mergeCell ref="E296:K296"/>
    <mergeCell ref="L296:M296"/>
    <mergeCell ref="N296:O296"/>
    <mergeCell ref="L299:M301"/>
    <mergeCell ref="N299:O301"/>
    <mergeCell ref="P295:Q295"/>
    <mergeCell ref="E293:K293"/>
    <mergeCell ref="L293:M293"/>
    <mergeCell ref="E294:K294"/>
    <mergeCell ref="L294:M294"/>
    <mergeCell ref="R293:S293"/>
    <mergeCell ref="P294:Q294"/>
    <mergeCell ref="R294:S294"/>
    <mergeCell ref="P291:Q291"/>
    <mergeCell ref="R291:S291"/>
    <mergeCell ref="P292:Q292"/>
    <mergeCell ref="R292:S292"/>
    <mergeCell ref="N291:O291"/>
    <mergeCell ref="E292:K292"/>
    <mergeCell ref="L292:M292"/>
    <mergeCell ref="N292:O292"/>
    <mergeCell ref="N290:O290"/>
    <mergeCell ref="N289:O289"/>
    <mergeCell ref="E289:K289"/>
    <mergeCell ref="L289:M289"/>
    <mergeCell ref="E290:K290"/>
    <mergeCell ref="L290:M290"/>
    <mergeCell ref="R289:S289"/>
    <mergeCell ref="P290:Q290"/>
    <mergeCell ref="R290:S290"/>
    <mergeCell ref="P287:Q287"/>
    <mergeCell ref="R287:S287"/>
    <mergeCell ref="P288:Q288"/>
    <mergeCell ref="R288:S288"/>
    <mergeCell ref="N287:O287"/>
    <mergeCell ref="E288:K288"/>
    <mergeCell ref="L288:M288"/>
    <mergeCell ref="N288:O288"/>
    <mergeCell ref="P286:Q286"/>
    <mergeCell ref="R286:S286"/>
    <mergeCell ref="E286:K286"/>
    <mergeCell ref="L286:M286"/>
    <mergeCell ref="N286:O286"/>
    <mergeCell ref="N284:O284"/>
    <mergeCell ref="P282:Q282"/>
    <mergeCell ref="R282:S282"/>
    <mergeCell ref="P284:Q284"/>
    <mergeCell ref="R284:S284"/>
    <mergeCell ref="P283:Q283"/>
    <mergeCell ref="R283:S283"/>
    <mergeCell ref="P281:Q281"/>
    <mergeCell ref="E283:K283"/>
    <mergeCell ref="L283:M283"/>
    <mergeCell ref="N283:O283"/>
    <mergeCell ref="E282:K282"/>
    <mergeCell ref="L282:M282"/>
    <mergeCell ref="N282:O282"/>
    <mergeCell ref="E281:K281"/>
    <mergeCell ref="L281:M281"/>
    <mergeCell ref="N281:O281"/>
    <mergeCell ref="N280:O280"/>
    <mergeCell ref="E280:K280"/>
    <mergeCell ref="L280:M280"/>
    <mergeCell ref="P279:Q279"/>
    <mergeCell ref="R279:S279"/>
    <mergeCell ref="E279:K279"/>
    <mergeCell ref="L279:M279"/>
    <mergeCell ref="N279:O279"/>
    <mergeCell ref="P280:Q280"/>
    <mergeCell ref="R280:S280"/>
    <mergeCell ref="P278:Q278"/>
    <mergeCell ref="R278:S278"/>
    <mergeCell ref="E277:K277"/>
    <mergeCell ref="L277:M277"/>
    <mergeCell ref="N277:O277"/>
    <mergeCell ref="E278:K278"/>
    <mergeCell ref="L278:M278"/>
    <mergeCell ref="N278:O278"/>
    <mergeCell ref="N275:O275"/>
    <mergeCell ref="E275:K275"/>
    <mergeCell ref="L275:M275"/>
    <mergeCell ref="E276:K276"/>
    <mergeCell ref="L276:M276"/>
    <mergeCell ref="P277:Q277"/>
    <mergeCell ref="E274:K274"/>
    <mergeCell ref="L274:M274"/>
    <mergeCell ref="N274:O274"/>
    <mergeCell ref="P275:Q275"/>
    <mergeCell ref="R275:S275"/>
    <mergeCell ref="P276:Q276"/>
    <mergeCell ref="R276:S276"/>
    <mergeCell ref="P274:Q274"/>
    <mergeCell ref="R274:S274"/>
    <mergeCell ref="N276:O276"/>
    <mergeCell ref="E273:K273"/>
    <mergeCell ref="L273:M273"/>
    <mergeCell ref="N273:O273"/>
    <mergeCell ref="E268:K268"/>
    <mergeCell ref="E269:K269"/>
    <mergeCell ref="E270:K270"/>
    <mergeCell ref="E271:K271"/>
    <mergeCell ref="N269:O269"/>
    <mergeCell ref="L268:M268"/>
    <mergeCell ref="N268:O268"/>
    <mergeCell ref="R267:S267"/>
    <mergeCell ref="R266:S266"/>
    <mergeCell ref="E267:K267"/>
    <mergeCell ref="L267:M267"/>
    <mergeCell ref="N267:O267"/>
    <mergeCell ref="E266:K266"/>
    <mergeCell ref="L266:M266"/>
    <mergeCell ref="N266:O266"/>
    <mergeCell ref="E241:K241"/>
    <mergeCell ref="E238:K238"/>
    <mergeCell ref="E265:K265"/>
    <mergeCell ref="P273:Q273"/>
    <mergeCell ref="R273:S273"/>
    <mergeCell ref="N265:O265"/>
    <mergeCell ref="L265:M265"/>
    <mergeCell ref="P265:Q265"/>
    <mergeCell ref="R265:S265"/>
    <mergeCell ref="P267:Q267"/>
    <mergeCell ref="E264:K264"/>
    <mergeCell ref="L264:M264"/>
    <mergeCell ref="N264:O264"/>
    <mergeCell ref="N249:O249"/>
    <mergeCell ref="N250:O250"/>
    <mergeCell ref="N251:O251"/>
    <mergeCell ref="L250:M250"/>
    <mergeCell ref="E249:K249"/>
    <mergeCell ref="E250:K250"/>
    <mergeCell ref="N260:O260"/>
    <mergeCell ref="A256:A258"/>
    <mergeCell ref="B256:B258"/>
    <mergeCell ref="C256:C258"/>
    <mergeCell ref="D256:D258"/>
    <mergeCell ref="L252:M252"/>
    <mergeCell ref="E239:K239"/>
    <mergeCell ref="L239:M239"/>
    <mergeCell ref="L246:M246"/>
    <mergeCell ref="L248:M248"/>
    <mergeCell ref="L249:M249"/>
    <mergeCell ref="P254:Q254"/>
    <mergeCell ref="R254:S254"/>
    <mergeCell ref="L260:M260"/>
    <mergeCell ref="E254:K254"/>
    <mergeCell ref="L254:M254"/>
    <mergeCell ref="A214:A216"/>
    <mergeCell ref="E260:K260"/>
    <mergeCell ref="E253:K253"/>
    <mergeCell ref="L253:M253"/>
    <mergeCell ref="E244:K244"/>
    <mergeCell ref="N254:O254"/>
    <mergeCell ref="N262:O262"/>
    <mergeCell ref="N259:O259"/>
    <mergeCell ref="E261:K261"/>
    <mergeCell ref="L261:M261"/>
    <mergeCell ref="E259:K259"/>
    <mergeCell ref="L259:M259"/>
    <mergeCell ref="E262:K262"/>
    <mergeCell ref="L262:M262"/>
    <mergeCell ref="P260:Q260"/>
    <mergeCell ref="R260:S260"/>
    <mergeCell ref="T391:U392"/>
    <mergeCell ref="P262:Q262"/>
    <mergeCell ref="R262:S262"/>
    <mergeCell ref="P256:Q258"/>
    <mergeCell ref="R256:S258"/>
    <mergeCell ref="P266:Q266"/>
    <mergeCell ref="P264:Q264"/>
    <mergeCell ref="R264:S264"/>
    <mergeCell ref="P252:Q252"/>
    <mergeCell ref="R252:S252"/>
    <mergeCell ref="P253:Q253"/>
    <mergeCell ref="R253:S253"/>
    <mergeCell ref="N253:O253"/>
    <mergeCell ref="E252:K252"/>
    <mergeCell ref="N252:O252"/>
    <mergeCell ref="N244:O244"/>
    <mergeCell ref="P244:Q244"/>
    <mergeCell ref="R244:S244"/>
    <mergeCell ref="P245:Q245"/>
    <mergeCell ref="R245:S245"/>
    <mergeCell ref="E245:K245"/>
    <mergeCell ref="L245:M245"/>
    <mergeCell ref="N245:O245"/>
    <mergeCell ref="L244:M244"/>
    <mergeCell ref="P243:Q243"/>
    <mergeCell ref="R243:S243"/>
    <mergeCell ref="E243:K243"/>
    <mergeCell ref="L243:M243"/>
    <mergeCell ref="N243:O243"/>
    <mergeCell ref="N242:O242"/>
    <mergeCell ref="P242:Q242"/>
    <mergeCell ref="R242:S242"/>
    <mergeCell ref="P240:Q240"/>
    <mergeCell ref="R240:S240"/>
    <mergeCell ref="E240:K240"/>
    <mergeCell ref="L240:M240"/>
    <mergeCell ref="E242:K242"/>
    <mergeCell ref="L242:M242"/>
    <mergeCell ref="N241:O241"/>
    <mergeCell ref="P241:Q241"/>
    <mergeCell ref="R241:S241"/>
    <mergeCell ref="N240:O240"/>
    <mergeCell ref="N239:O239"/>
    <mergeCell ref="P237:Q237"/>
    <mergeCell ref="R237:S237"/>
    <mergeCell ref="P238:Q238"/>
    <mergeCell ref="R238:S238"/>
    <mergeCell ref="P239:Q239"/>
    <mergeCell ref="R239:S239"/>
    <mergeCell ref="L238:M238"/>
    <mergeCell ref="N238:O238"/>
    <mergeCell ref="E237:K237"/>
    <mergeCell ref="L237:M237"/>
    <mergeCell ref="N237:O237"/>
    <mergeCell ref="E236:K236"/>
    <mergeCell ref="L236:M236"/>
    <mergeCell ref="N236:O236"/>
    <mergeCell ref="P234:Q234"/>
    <mergeCell ref="R234:S234"/>
    <mergeCell ref="E235:K235"/>
    <mergeCell ref="P236:Q236"/>
    <mergeCell ref="R236:S236"/>
    <mergeCell ref="N235:O235"/>
    <mergeCell ref="P235:Q235"/>
    <mergeCell ref="R235:S235"/>
    <mergeCell ref="N234:O234"/>
    <mergeCell ref="E234:K234"/>
    <mergeCell ref="L232:M232"/>
    <mergeCell ref="N232:O232"/>
    <mergeCell ref="P232:Q232"/>
    <mergeCell ref="R232:S232"/>
    <mergeCell ref="P233:Q233"/>
    <mergeCell ref="R233:S233"/>
    <mergeCell ref="L234:M234"/>
    <mergeCell ref="P231:Q231"/>
    <mergeCell ref="R231:S231"/>
    <mergeCell ref="E231:K231"/>
    <mergeCell ref="L231:M231"/>
    <mergeCell ref="N231:O231"/>
    <mergeCell ref="E233:K233"/>
    <mergeCell ref="L233:M233"/>
    <mergeCell ref="N233:O233"/>
    <mergeCell ref="E232:K232"/>
    <mergeCell ref="R229:S229"/>
    <mergeCell ref="P230:Q230"/>
    <mergeCell ref="R230:S230"/>
    <mergeCell ref="E229:K229"/>
    <mergeCell ref="L229:M229"/>
    <mergeCell ref="N229:O229"/>
    <mergeCell ref="E230:K230"/>
    <mergeCell ref="L230:M230"/>
    <mergeCell ref="N230:O230"/>
    <mergeCell ref="L227:M227"/>
    <mergeCell ref="E228:K228"/>
    <mergeCell ref="L228:M228"/>
    <mergeCell ref="P227:Q227"/>
    <mergeCell ref="R227:S227"/>
    <mergeCell ref="P228:Q228"/>
    <mergeCell ref="R228:S228"/>
    <mergeCell ref="N227:O227"/>
    <mergeCell ref="R225:S225"/>
    <mergeCell ref="P226:Q226"/>
    <mergeCell ref="R226:S226"/>
    <mergeCell ref="E225:K225"/>
    <mergeCell ref="L225:M225"/>
    <mergeCell ref="N225:O225"/>
    <mergeCell ref="E226:K226"/>
    <mergeCell ref="L226:M226"/>
    <mergeCell ref="N226:O226"/>
    <mergeCell ref="E219:K219"/>
    <mergeCell ref="L220:M220"/>
    <mergeCell ref="N220:O220"/>
    <mergeCell ref="P223:Q223"/>
    <mergeCell ref="R223:S223"/>
    <mergeCell ref="P224:Q224"/>
    <mergeCell ref="R224:S224"/>
    <mergeCell ref="N224:O224"/>
    <mergeCell ref="P219:Q219"/>
    <mergeCell ref="N222:O222"/>
    <mergeCell ref="P188:Q188"/>
    <mergeCell ref="P189:Q189"/>
    <mergeCell ref="P218:Q218"/>
    <mergeCell ref="P217:Q217"/>
    <mergeCell ref="R219:S219"/>
    <mergeCell ref="P221:Q221"/>
    <mergeCell ref="R221:S221"/>
    <mergeCell ref="R198:S199"/>
    <mergeCell ref="R222:S222"/>
    <mergeCell ref="L217:M217"/>
    <mergeCell ref="L219:M219"/>
    <mergeCell ref="N219:O219"/>
    <mergeCell ref="P220:Q220"/>
    <mergeCell ref="R220:S220"/>
    <mergeCell ref="A110:A111"/>
    <mergeCell ref="B110:B111"/>
    <mergeCell ref="C110:C111"/>
    <mergeCell ref="D110:D111"/>
    <mergeCell ref="R217:S217"/>
    <mergeCell ref="R64:S65"/>
    <mergeCell ref="E66:K67"/>
    <mergeCell ref="L66:M67"/>
    <mergeCell ref="E184:K184"/>
    <mergeCell ref="L184:M184"/>
    <mergeCell ref="A66:A67"/>
    <mergeCell ref="P68:Q69"/>
    <mergeCell ref="A73:A74"/>
    <mergeCell ref="B73:B74"/>
    <mergeCell ref="C73:C74"/>
    <mergeCell ref="D73:D74"/>
    <mergeCell ref="A70:A71"/>
    <mergeCell ref="E72:K72"/>
    <mergeCell ref="P66:Q67"/>
    <mergeCell ref="A64:A65"/>
    <mergeCell ref="D64:D65"/>
    <mergeCell ref="R66:S67"/>
    <mergeCell ref="N66:O67"/>
    <mergeCell ref="A68:A69"/>
    <mergeCell ref="B68:B69"/>
    <mergeCell ref="C68:C69"/>
    <mergeCell ref="D68:D69"/>
    <mergeCell ref="E68:K69"/>
    <mergeCell ref="R68:S69"/>
    <mergeCell ref="E79:K79"/>
    <mergeCell ref="E96:K97"/>
    <mergeCell ref="E95:K95"/>
    <mergeCell ref="D96:D97"/>
    <mergeCell ref="B64:B65"/>
    <mergeCell ref="B66:B67"/>
    <mergeCell ref="C64:C65"/>
    <mergeCell ref="C66:C67"/>
    <mergeCell ref="D66:D67"/>
    <mergeCell ref="E94:K94"/>
    <mergeCell ref="P185:Q185"/>
    <mergeCell ref="P184:Q184"/>
    <mergeCell ref="P180:Q180"/>
    <mergeCell ref="B70:B71"/>
    <mergeCell ref="C70:C71"/>
    <mergeCell ref="D70:D71"/>
    <mergeCell ref="B112:B113"/>
    <mergeCell ref="C112:C113"/>
    <mergeCell ref="L183:M183"/>
    <mergeCell ref="N183:O183"/>
    <mergeCell ref="E127:K129"/>
    <mergeCell ref="E165:K166"/>
    <mergeCell ref="L114:M114"/>
    <mergeCell ref="L146:M146"/>
    <mergeCell ref="P183:Q183"/>
    <mergeCell ref="P182:Q182"/>
    <mergeCell ref="P170:Q172"/>
    <mergeCell ref="P178:Q179"/>
    <mergeCell ref="E175:K175"/>
    <mergeCell ref="L141:M141"/>
    <mergeCell ref="E176:K176"/>
    <mergeCell ref="L100:M101"/>
    <mergeCell ref="E104:K105"/>
    <mergeCell ref="L104:M105"/>
    <mergeCell ref="E131:K131"/>
    <mergeCell ref="L145:M145"/>
    <mergeCell ref="E109:K109"/>
    <mergeCell ref="L109:M109"/>
    <mergeCell ref="L173:M173"/>
    <mergeCell ref="L117:M119"/>
    <mergeCell ref="B178:B179"/>
    <mergeCell ref="C178:C179"/>
    <mergeCell ref="D178:D179"/>
    <mergeCell ref="R175:S175"/>
    <mergeCell ref="E186:K186"/>
    <mergeCell ref="L186:M186"/>
    <mergeCell ref="L185:M185"/>
    <mergeCell ref="N182:O182"/>
    <mergeCell ref="L182:M182"/>
    <mergeCell ref="N178:O179"/>
    <mergeCell ref="A192:A193"/>
    <mergeCell ref="B192:B193"/>
    <mergeCell ref="C192:C193"/>
    <mergeCell ref="D192:D193"/>
    <mergeCell ref="E185:K185"/>
    <mergeCell ref="N184:O184"/>
    <mergeCell ref="L187:M187"/>
    <mergeCell ref="E188:K188"/>
    <mergeCell ref="E189:K189"/>
    <mergeCell ref="L188:M188"/>
    <mergeCell ref="E183:K183"/>
    <mergeCell ref="E173:K173"/>
    <mergeCell ref="R174:S174"/>
    <mergeCell ref="R164:S164"/>
    <mergeCell ref="P165:Q166"/>
    <mergeCell ref="R165:S166"/>
    <mergeCell ref="R170:S172"/>
    <mergeCell ref="P173:Q173"/>
    <mergeCell ref="R173:S173"/>
    <mergeCell ref="P164:Q164"/>
    <mergeCell ref="P174:Q174"/>
    <mergeCell ref="R156:S158"/>
    <mergeCell ref="P159:Q160"/>
    <mergeCell ref="R159:S160"/>
    <mergeCell ref="P154:Q155"/>
    <mergeCell ref="P142:Q142"/>
    <mergeCell ref="P145:Q145"/>
    <mergeCell ref="R152:S152"/>
    <mergeCell ref="R150:S150"/>
    <mergeCell ref="P150:Q150"/>
    <mergeCell ref="P148:Q148"/>
    <mergeCell ref="R148:S148"/>
    <mergeCell ref="P149:Q149"/>
    <mergeCell ref="R149:S149"/>
    <mergeCell ref="P152:Q152"/>
    <mergeCell ref="P139:Q139"/>
    <mergeCell ref="R139:S139"/>
    <mergeCell ref="P147:Q147"/>
    <mergeCell ref="R147:S147"/>
    <mergeCell ref="R146:S146"/>
    <mergeCell ref="R142:S142"/>
    <mergeCell ref="R145:S145"/>
    <mergeCell ref="R141:S141"/>
    <mergeCell ref="P146:Q146"/>
    <mergeCell ref="N141:O141"/>
    <mergeCell ref="N131:O131"/>
    <mergeCell ref="N132:O132"/>
    <mergeCell ref="R137:S138"/>
    <mergeCell ref="R134:S135"/>
    <mergeCell ref="R140:S140"/>
    <mergeCell ref="N143:O143"/>
    <mergeCell ref="N140:O140"/>
    <mergeCell ref="P140:Q140"/>
    <mergeCell ref="P137:Q138"/>
    <mergeCell ref="R125:S125"/>
    <mergeCell ref="R131:S131"/>
    <mergeCell ref="P125:Q125"/>
    <mergeCell ref="P134:Q135"/>
    <mergeCell ref="P127:Q129"/>
    <mergeCell ref="R130:S130"/>
    <mergeCell ref="R127:S129"/>
    <mergeCell ref="R121:S122"/>
    <mergeCell ref="P123:Q124"/>
    <mergeCell ref="R123:S124"/>
    <mergeCell ref="N139:O139"/>
    <mergeCell ref="N137:O138"/>
    <mergeCell ref="P133:Q133"/>
    <mergeCell ref="R133:S133"/>
    <mergeCell ref="P130:Q130"/>
    <mergeCell ref="P132:Q132"/>
    <mergeCell ref="R132:S132"/>
    <mergeCell ref="N133:O133"/>
    <mergeCell ref="N130:O130"/>
    <mergeCell ref="L112:M113"/>
    <mergeCell ref="N112:O113"/>
    <mergeCell ref="N114:O114"/>
    <mergeCell ref="L115:M116"/>
    <mergeCell ref="N115:O116"/>
    <mergeCell ref="L123:M124"/>
    <mergeCell ref="P121:Q122"/>
    <mergeCell ref="L121:M122"/>
    <mergeCell ref="N120:O120"/>
    <mergeCell ref="R112:S113"/>
    <mergeCell ref="P120:Q120"/>
    <mergeCell ref="R120:S120"/>
    <mergeCell ref="P117:Q119"/>
    <mergeCell ref="R117:S119"/>
    <mergeCell ref="P114:Q114"/>
    <mergeCell ref="R114:S114"/>
    <mergeCell ref="P115:Q116"/>
    <mergeCell ref="R115:S116"/>
    <mergeCell ref="P112:Q113"/>
    <mergeCell ref="P110:Q111"/>
    <mergeCell ref="R110:S111"/>
    <mergeCell ref="R108:S108"/>
    <mergeCell ref="N108:O108"/>
    <mergeCell ref="P109:Q109"/>
    <mergeCell ref="R109:S109"/>
    <mergeCell ref="N95:O95"/>
    <mergeCell ref="N96:O97"/>
    <mergeCell ref="N100:O101"/>
    <mergeCell ref="N98:O99"/>
    <mergeCell ref="N104:O105"/>
    <mergeCell ref="N102:O103"/>
    <mergeCell ref="P104:Q105"/>
    <mergeCell ref="E87:K87"/>
    <mergeCell ref="L87:M87"/>
    <mergeCell ref="N93:O93"/>
    <mergeCell ref="N92:O92"/>
    <mergeCell ref="E92:K92"/>
    <mergeCell ref="L92:M92"/>
    <mergeCell ref="E93:K93"/>
    <mergeCell ref="L93:M93"/>
    <mergeCell ref="N91:O91"/>
    <mergeCell ref="E80:K80"/>
    <mergeCell ref="L80:M80"/>
    <mergeCell ref="E84:K86"/>
    <mergeCell ref="L84:M86"/>
    <mergeCell ref="N80:O80"/>
    <mergeCell ref="N84:O86"/>
    <mergeCell ref="N82:O82"/>
    <mergeCell ref="N81:O81"/>
    <mergeCell ref="N88:O90"/>
    <mergeCell ref="P79:Q79"/>
    <mergeCell ref="P88:Q90"/>
    <mergeCell ref="R88:S90"/>
    <mergeCell ref="R87:S87"/>
    <mergeCell ref="R80:S80"/>
    <mergeCell ref="R79:S79"/>
    <mergeCell ref="R84:S86"/>
    <mergeCell ref="P84:Q86"/>
    <mergeCell ref="P87:Q87"/>
    <mergeCell ref="P80:Q80"/>
    <mergeCell ref="R76:S76"/>
    <mergeCell ref="L75:M75"/>
    <mergeCell ref="E75:K75"/>
    <mergeCell ref="L78:M78"/>
    <mergeCell ref="N78:O78"/>
    <mergeCell ref="P78:Q78"/>
    <mergeCell ref="R78:S78"/>
    <mergeCell ref="N76:O76"/>
    <mergeCell ref="N77:O77"/>
    <mergeCell ref="R77:S77"/>
    <mergeCell ref="R72:S72"/>
    <mergeCell ref="P73:Q74"/>
    <mergeCell ref="R73:S74"/>
    <mergeCell ref="R70:S71"/>
    <mergeCell ref="E73:K74"/>
    <mergeCell ref="E76:K76"/>
    <mergeCell ref="L76:M76"/>
    <mergeCell ref="P75:Q75"/>
    <mergeCell ref="R75:S75"/>
    <mergeCell ref="P76:Q76"/>
    <mergeCell ref="L68:M69"/>
    <mergeCell ref="L72:M72"/>
    <mergeCell ref="N72:O72"/>
    <mergeCell ref="N68:O69"/>
    <mergeCell ref="E78:K78"/>
    <mergeCell ref="P70:Q71"/>
    <mergeCell ref="N75:O75"/>
    <mergeCell ref="P77:Q77"/>
    <mergeCell ref="P72:Q72"/>
    <mergeCell ref="L79:M79"/>
    <mergeCell ref="N79:O79"/>
    <mergeCell ref="E77:K77"/>
    <mergeCell ref="L77:M77"/>
    <mergeCell ref="E63:K63"/>
    <mergeCell ref="L63:M63"/>
    <mergeCell ref="E70:K71"/>
    <mergeCell ref="L73:M74"/>
    <mergeCell ref="N73:O74"/>
    <mergeCell ref="N70:O71"/>
    <mergeCell ref="P64:Q65"/>
    <mergeCell ref="N63:O63"/>
    <mergeCell ref="E64:K65"/>
    <mergeCell ref="L64:M65"/>
    <mergeCell ref="N64:O65"/>
    <mergeCell ref="P61:Q61"/>
    <mergeCell ref="P63:Q63"/>
    <mergeCell ref="P62:Q62"/>
    <mergeCell ref="R63:S63"/>
    <mergeCell ref="E61:K61"/>
    <mergeCell ref="L61:M61"/>
    <mergeCell ref="N61:O61"/>
    <mergeCell ref="A49:E49"/>
    <mergeCell ref="E62:K62"/>
    <mergeCell ref="L62:M62"/>
    <mergeCell ref="N62:O62"/>
    <mergeCell ref="A54:U54"/>
    <mergeCell ref="F49:I49"/>
    <mergeCell ref="A55:U56"/>
    <mergeCell ref="A37:I37"/>
    <mergeCell ref="A38:I38"/>
    <mergeCell ref="A39:I39"/>
    <mergeCell ref="A46:E47"/>
    <mergeCell ref="R62:S62"/>
    <mergeCell ref="L46:P47"/>
    <mergeCell ref="F46:I47"/>
    <mergeCell ref="J46:K47"/>
    <mergeCell ref="F48:I48"/>
    <mergeCell ref="J48:K48"/>
    <mergeCell ref="L48:P48"/>
    <mergeCell ref="A6:G6"/>
    <mergeCell ref="J37:O37"/>
    <mergeCell ref="J38:O38"/>
    <mergeCell ref="J39:O39"/>
    <mergeCell ref="B12:T16"/>
    <mergeCell ref="L58:M60"/>
    <mergeCell ref="A50:E50"/>
    <mergeCell ref="A42:U42"/>
    <mergeCell ref="A43:U43"/>
    <mergeCell ref="A44:U45"/>
    <mergeCell ref="T58:U60"/>
    <mergeCell ref="A48:E48"/>
    <mergeCell ref="A57:U57"/>
    <mergeCell ref="A58:A60"/>
    <mergeCell ref="B58:B60"/>
    <mergeCell ref="T73:U74"/>
    <mergeCell ref="A5:G5"/>
    <mergeCell ref="R61:S61"/>
    <mergeCell ref="B20:T21"/>
    <mergeCell ref="C58:C60"/>
    <mergeCell ref="D58:D60"/>
    <mergeCell ref="R58:S60"/>
    <mergeCell ref="P58:Q60"/>
    <mergeCell ref="E58:K60"/>
    <mergeCell ref="N58:O60"/>
    <mergeCell ref="L95:M95"/>
    <mergeCell ref="L70:M71"/>
    <mergeCell ref="T72:U72"/>
    <mergeCell ref="T80:U80"/>
    <mergeCell ref="A1:G1"/>
    <mergeCell ref="A2:G2"/>
    <mergeCell ref="A3:G3"/>
    <mergeCell ref="A4:G4"/>
    <mergeCell ref="A7:G7"/>
    <mergeCell ref="B23:T24"/>
    <mergeCell ref="E102:K103"/>
    <mergeCell ref="A88:A90"/>
    <mergeCell ref="B88:B90"/>
    <mergeCell ref="C88:C90"/>
    <mergeCell ref="D88:D90"/>
    <mergeCell ref="L88:M90"/>
    <mergeCell ref="L98:M99"/>
    <mergeCell ref="A96:A97"/>
    <mergeCell ref="B96:B97"/>
    <mergeCell ref="C96:C97"/>
    <mergeCell ref="A98:A99"/>
    <mergeCell ref="B98:B99"/>
    <mergeCell ref="C98:C99"/>
    <mergeCell ref="D98:D99"/>
    <mergeCell ref="C102:C103"/>
    <mergeCell ref="D102:D103"/>
    <mergeCell ref="A100:A101"/>
    <mergeCell ref="B100:B101"/>
    <mergeCell ref="C100:C101"/>
    <mergeCell ref="D100:D101"/>
    <mergeCell ref="A104:A105"/>
    <mergeCell ref="B104:B105"/>
    <mergeCell ref="C104:C105"/>
    <mergeCell ref="A102:A103"/>
    <mergeCell ref="B102:B103"/>
    <mergeCell ref="D104:D105"/>
    <mergeCell ref="E151:K151"/>
    <mergeCell ref="A106:A107"/>
    <mergeCell ref="B106:B107"/>
    <mergeCell ref="C106:C107"/>
    <mergeCell ref="D106:D107"/>
    <mergeCell ref="E106:K107"/>
    <mergeCell ref="E120:K120"/>
    <mergeCell ref="E112:K113"/>
    <mergeCell ref="A115:A116"/>
    <mergeCell ref="B115:B116"/>
    <mergeCell ref="D123:D124"/>
    <mergeCell ref="E121:K122"/>
    <mergeCell ref="D127:D129"/>
    <mergeCell ref="D156:D158"/>
    <mergeCell ref="R163:S163"/>
    <mergeCell ref="A159:A160"/>
    <mergeCell ref="B159:B160"/>
    <mergeCell ref="C159:C160"/>
    <mergeCell ref="D159:D160"/>
    <mergeCell ref="A161:A162"/>
    <mergeCell ref="R161:S162"/>
    <mergeCell ref="E156:K158"/>
    <mergeCell ref="L156:M158"/>
    <mergeCell ref="E310:K310"/>
    <mergeCell ref="E159:K160"/>
    <mergeCell ref="L159:M160"/>
    <mergeCell ref="N159:O160"/>
    <mergeCell ref="E163:K163"/>
    <mergeCell ref="L163:M163"/>
    <mergeCell ref="E170:K172"/>
    <mergeCell ref="L165:M166"/>
    <mergeCell ref="E191:K191"/>
    <mergeCell ref="L170:M172"/>
    <mergeCell ref="B161:B162"/>
    <mergeCell ref="C161:C162"/>
    <mergeCell ref="D161:D162"/>
    <mergeCell ref="E187:K187"/>
    <mergeCell ref="E174:K174"/>
    <mergeCell ref="L174:M174"/>
    <mergeCell ref="L176:M176"/>
    <mergeCell ref="E223:K223"/>
    <mergeCell ref="L223:M223"/>
    <mergeCell ref="N223:O223"/>
    <mergeCell ref="L189:M189"/>
    <mergeCell ref="L190:M190"/>
    <mergeCell ref="N189:O189"/>
    <mergeCell ref="L222:M222"/>
    <mergeCell ref="E221:K221"/>
    <mergeCell ref="E195:K195"/>
    <mergeCell ref="E197:K197"/>
    <mergeCell ref="L175:M175"/>
    <mergeCell ref="E285:K285"/>
    <mergeCell ref="R184:S184"/>
    <mergeCell ref="P177:Q177"/>
    <mergeCell ref="R177:S177"/>
    <mergeCell ref="R188:S188"/>
    <mergeCell ref="P187:Q187"/>
    <mergeCell ref="R187:S187"/>
    <mergeCell ref="R182:S182"/>
    <mergeCell ref="R180:S180"/>
    <mergeCell ref="R183:S183"/>
    <mergeCell ref="L369:M369"/>
    <mergeCell ref="E389:K389"/>
    <mergeCell ref="N374:O374"/>
    <mergeCell ref="N368:O368"/>
    <mergeCell ref="E379:K379"/>
    <mergeCell ref="N375:O375"/>
    <mergeCell ref="N376:O376"/>
    <mergeCell ref="N369:O369"/>
    <mergeCell ref="L368:M368"/>
    <mergeCell ref="E369:K369"/>
    <mergeCell ref="R442:S442"/>
    <mergeCell ref="P446:Q446"/>
    <mergeCell ref="E447:K447"/>
    <mergeCell ref="L447:M447"/>
    <mergeCell ref="R408:S408"/>
    <mergeCell ref="R405:S405"/>
    <mergeCell ref="P405:Q405"/>
    <mergeCell ref="L408:M408"/>
    <mergeCell ref="N409:O409"/>
    <mergeCell ref="N408:O408"/>
    <mergeCell ref="D391:D392"/>
    <mergeCell ref="L391:M392"/>
    <mergeCell ref="N391:O392"/>
    <mergeCell ref="E391:K392"/>
    <mergeCell ref="R444:S445"/>
    <mergeCell ref="E443:K443"/>
    <mergeCell ref="L443:M443"/>
    <mergeCell ref="N443:O443"/>
    <mergeCell ref="P407:Q407"/>
    <mergeCell ref="N452:O452"/>
    <mergeCell ref="N444:O445"/>
    <mergeCell ref="E442:K442"/>
    <mergeCell ref="L442:M442"/>
    <mergeCell ref="R455:S456"/>
    <mergeCell ref="P449:Q449"/>
    <mergeCell ref="R449:S449"/>
    <mergeCell ref="R452:S452"/>
    <mergeCell ref="P452:Q452"/>
    <mergeCell ref="N446:O446"/>
    <mergeCell ref="R451:S451"/>
    <mergeCell ref="R450:S450"/>
    <mergeCell ref="A455:K456"/>
    <mergeCell ref="L455:M456"/>
    <mergeCell ref="N455:O456"/>
    <mergeCell ref="P451:Q451"/>
    <mergeCell ref="E452:K452"/>
    <mergeCell ref="E450:K450"/>
    <mergeCell ref="E451:K451"/>
    <mergeCell ref="L452:M452"/>
    <mergeCell ref="T75:U75"/>
    <mergeCell ref="T76:U76"/>
    <mergeCell ref="T88:U90"/>
    <mergeCell ref="P408:Q408"/>
    <mergeCell ref="T78:U78"/>
    <mergeCell ref="T79:U79"/>
    <mergeCell ref="T77:U77"/>
    <mergeCell ref="R307:S307"/>
    <mergeCell ref="T112:U113"/>
    <mergeCell ref="T104:U105"/>
    <mergeCell ref="T61:U61"/>
    <mergeCell ref="T62:U62"/>
    <mergeCell ref="T63:U63"/>
    <mergeCell ref="T70:U71"/>
    <mergeCell ref="T64:U65"/>
    <mergeCell ref="T68:U69"/>
    <mergeCell ref="T66:U67"/>
    <mergeCell ref="T106:U107"/>
    <mergeCell ref="T108:U108"/>
    <mergeCell ref="T93:U93"/>
    <mergeCell ref="T94:U94"/>
    <mergeCell ref="T114:U114"/>
    <mergeCell ref="T96:U97"/>
    <mergeCell ref="T98:U99"/>
    <mergeCell ref="T109:U109"/>
    <mergeCell ref="T110:U111"/>
    <mergeCell ref="T102:U103"/>
    <mergeCell ref="T134:U135"/>
    <mergeCell ref="T133:U133"/>
    <mergeCell ref="T132:U132"/>
    <mergeCell ref="T120:U120"/>
    <mergeCell ref="T121:U122"/>
    <mergeCell ref="T125:U125"/>
    <mergeCell ref="T127:U129"/>
    <mergeCell ref="T123:U124"/>
    <mergeCell ref="T130:U130"/>
    <mergeCell ref="T131:U131"/>
    <mergeCell ref="T150:U150"/>
    <mergeCell ref="T142:U142"/>
    <mergeCell ref="T143:U143"/>
    <mergeCell ref="T141:U141"/>
    <mergeCell ref="T145:U145"/>
    <mergeCell ref="T146:U146"/>
    <mergeCell ref="T148:U148"/>
    <mergeCell ref="T149:U149"/>
    <mergeCell ref="T144:U144"/>
    <mergeCell ref="T147:U147"/>
    <mergeCell ref="T164:U164"/>
    <mergeCell ref="T174:U174"/>
    <mergeCell ref="T137:U138"/>
    <mergeCell ref="T139:U139"/>
    <mergeCell ref="T159:U160"/>
    <mergeCell ref="T161:U162"/>
    <mergeCell ref="T152:U152"/>
    <mergeCell ref="T154:U155"/>
    <mergeCell ref="T156:U158"/>
    <mergeCell ref="T163:U163"/>
    <mergeCell ref="T175:U175"/>
    <mergeCell ref="T165:U166"/>
    <mergeCell ref="T182:U182"/>
    <mergeCell ref="T170:U172"/>
    <mergeCell ref="T173:U173"/>
    <mergeCell ref="T177:U177"/>
    <mergeCell ref="T178:U179"/>
    <mergeCell ref="T176:U176"/>
    <mergeCell ref="T181:U181"/>
    <mergeCell ref="T167:U167"/>
    <mergeCell ref="R192:S193"/>
    <mergeCell ref="T194:U194"/>
    <mergeCell ref="T195:U195"/>
    <mergeCell ref="T188:U188"/>
    <mergeCell ref="T187:U187"/>
    <mergeCell ref="T189:U189"/>
    <mergeCell ref="T190:U190"/>
    <mergeCell ref="R189:S189"/>
    <mergeCell ref="R197:S197"/>
    <mergeCell ref="R218:S218"/>
    <mergeCell ref="T191:U191"/>
    <mergeCell ref="T192:U193"/>
    <mergeCell ref="R194:S194"/>
    <mergeCell ref="R190:S190"/>
    <mergeCell ref="R196:S196"/>
    <mergeCell ref="R195:S195"/>
    <mergeCell ref="R191:S191"/>
    <mergeCell ref="T196:U196"/>
    <mergeCell ref="T233:U233"/>
    <mergeCell ref="T234:U234"/>
    <mergeCell ref="T197:U197"/>
    <mergeCell ref="T198:U199"/>
    <mergeCell ref="T214:U216"/>
    <mergeCell ref="T218:U218"/>
    <mergeCell ref="T219:U219"/>
    <mergeCell ref="T220:U220"/>
    <mergeCell ref="T217:U217"/>
    <mergeCell ref="A213:U213"/>
    <mergeCell ref="T227:U227"/>
    <mergeCell ref="T228:U228"/>
    <mergeCell ref="T229:U229"/>
    <mergeCell ref="T230:U230"/>
    <mergeCell ref="T242:U242"/>
    <mergeCell ref="T225:U225"/>
    <mergeCell ref="T226:U226"/>
    <mergeCell ref="T236:U236"/>
    <mergeCell ref="T231:U231"/>
    <mergeCell ref="T232:U232"/>
    <mergeCell ref="T251:U251"/>
    <mergeCell ref="T221:U221"/>
    <mergeCell ref="T222:U222"/>
    <mergeCell ref="T223:U223"/>
    <mergeCell ref="T224:U224"/>
    <mergeCell ref="T237:U237"/>
    <mergeCell ref="T243:U243"/>
    <mergeCell ref="T240:U240"/>
    <mergeCell ref="T241:U241"/>
    <mergeCell ref="T238:U238"/>
    <mergeCell ref="T244:U244"/>
    <mergeCell ref="T245:U245"/>
    <mergeCell ref="T246:U246"/>
    <mergeCell ref="T248:U248"/>
    <mergeCell ref="T249:U249"/>
    <mergeCell ref="T250:U250"/>
    <mergeCell ref="R281:S281"/>
    <mergeCell ref="T269:U269"/>
    <mergeCell ref="T270:U270"/>
    <mergeCell ref="T271:U271"/>
    <mergeCell ref="T272:U272"/>
    <mergeCell ref="T273:U273"/>
    <mergeCell ref="T275:U275"/>
    <mergeCell ref="R277:S277"/>
    <mergeCell ref="T280:U280"/>
    <mergeCell ref="T283:U283"/>
    <mergeCell ref="T281:U281"/>
    <mergeCell ref="T282:U282"/>
    <mergeCell ref="T287:U287"/>
    <mergeCell ref="T284:U284"/>
    <mergeCell ref="T286:U286"/>
    <mergeCell ref="E390:K390"/>
    <mergeCell ref="L335:M335"/>
    <mergeCell ref="E339:K339"/>
    <mergeCell ref="L339:M339"/>
    <mergeCell ref="P318:Q318"/>
    <mergeCell ref="L381:M381"/>
    <mergeCell ref="L379:M379"/>
    <mergeCell ref="L376:M376"/>
    <mergeCell ref="N322:O322"/>
    <mergeCell ref="L322:M322"/>
    <mergeCell ref="T285:U285"/>
    <mergeCell ref="T291:U291"/>
    <mergeCell ref="T292:U292"/>
    <mergeCell ref="T288:U288"/>
    <mergeCell ref="T293:U293"/>
    <mergeCell ref="T294:U294"/>
    <mergeCell ref="T319:U319"/>
    <mergeCell ref="T311:U311"/>
    <mergeCell ref="T313:U313"/>
    <mergeCell ref="T316:U316"/>
    <mergeCell ref="T305:U305"/>
    <mergeCell ref="T289:U289"/>
    <mergeCell ref="T290:U290"/>
    <mergeCell ref="T315:U315"/>
    <mergeCell ref="R318:S318"/>
    <mergeCell ref="T295:U295"/>
    <mergeCell ref="T296:U296"/>
    <mergeCell ref="T303:U303"/>
    <mergeCell ref="T304:U304"/>
    <mergeCell ref="T310:U310"/>
    <mergeCell ref="R302:S302"/>
    <mergeCell ref="R299:S301"/>
    <mergeCell ref="R308:S308"/>
    <mergeCell ref="T324:U324"/>
    <mergeCell ref="T321:U321"/>
    <mergeCell ref="R311:S311"/>
    <mergeCell ref="T309:U309"/>
    <mergeCell ref="T327:U327"/>
    <mergeCell ref="T325:U325"/>
    <mergeCell ref="R309:S309"/>
    <mergeCell ref="R316:S316"/>
    <mergeCell ref="T323:U323"/>
    <mergeCell ref="T314:U314"/>
    <mergeCell ref="T385:U387"/>
    <mergeCell ref="T331:U331"/>
    <mergeCell ref="T375:U375"/>
    <mergeCell ref="T376:U376"/>
    <mergeCell ref="T377:U377"/>
    <mergeCell ref="T357:U357"/>
    <mergeCell ref="T334:U334"/>
    <mergeCell ref="T335:U335"/>
    <mergeCell ref="T336:U336"/>
    <mergeCell ref="T358:U358"/>
    <mergeCell ref="T349:U350"/>
    <mergeCell ref="T342:U344"/>
    <mergeCell ref="T345:U345"/>
    <mergeCell ref="T354:U354"/>
    <mergeCell ref="T339:U339"/>
    <mergeCell ref="T317:U317"/>
    <mergeCell ref="T318:U318"/>
    <mergeCell ref="T326:U326"/>
    <mergeCell ref="T330:U330"/>
    <mergeCell ref="T320:U320"/>
    <mergeCell ref="T440:U440"/>
    <mergeCell ref="T439:U439"/>
    <mergeCell ref="T431:U431"/>
    <mergeCell ref="T364:U364"/>
    <mergeCell ref="T382:U382"/>
    <mergeCell ref="T370:U371"/>
    <mergeCell ref="T372:U373"/>
    <mergeCell ref="T411:U411"/>
    <mergeCell ref="T421:U422"/>
    <mergeCell ref="T438:U438"/>
    <mergeCell ref="T406:U406"/>
    <mergeCell ref="T455:U456"/>
    <mergeCell ref="T442:U442"/>
    <mergeCell ref="T443:U443"/>
    <mergeCell ref="T446:U446"/>
    <mergeCell ref="T409:U409"/>
    <mergeCell ref="T447:U447"/>
    <mergeCell ref="T412:U412"/>
    <mergeCell ref="T413:U413"/>
    <mergeCell ref="T452:U452"/>
    <mergeCell ref="P91:Q91"/>
    <mergeCell ref="R91:S91"/>
    <mergeCell ref="T91:U91"/>
    <mergeCell ref="P96:Q97"/>
    <mergeCell ref="T450:U450"/>
    <mergeCell ref="R94:S94"/>
    <mergeCell ref="P100:Q101"/>
    <mergeCell ref="R100:S101"/>
    <mergeCell ref="R102:S103"/>
    <mergeCell ref="T444:U445"/>
    <mergeCell ref="T449:U449"/>
    <mergeCell ref="T451:U451"/>
    <mergeCell ref="T403:U403"/>
    <mergeCell ref="T100:U101"/>
    <mergeCell ref="T183:U183"/>
    <mergeCell ref="T184:U184"/>
    <mergeCell ref="T185:U185"/>
    <mergeCell ref="T359:U359"/>
    <mergeCell ref="T404:U404"/>
    <mergeCell ref="T276:U276"/>
    <mergeCell ref="T87:U87"/>
    <mergeCell ref="R93:S93"/>
    <mergeCell ref="T92:U92"/>
    <mergeCell ref="T84:U86"/>
    <mergeCell ref="T95:U95"/>
    <mergeCell ref="R98:S99"/>
    <mergeCell ref="R92:S92"/>
    <mergeCell ref="T81:U81"/>
    <mergeCell ref="T82:U82"/>
    <mergeCell ref="N87:O87"/>
    <mergeCell ref="P93:Q93"/>
    <mergeCell ref="L91:M91"/>
    <mergeCell ref="P81:Q81"/>
    <mergeCell ref="P82:Q82"/>
    <mergeCell ref="R81:S81"/>
    <mergeCell ref="R82:S82"/>
    <mergeCell ref="P92:Q92"/>
    <mergeCell ref="E98:K99"/>
    <mergeCell ref="R96:S97"/>
    <mergeCell ref="P95:Q95"/>
    <mergeCell ref="R95:S95"/>
    <mergeCell ref="E81:K81"/>
    <mergeCell ref="E82:K82"/>
    <mergeCell ref="L81:M81"/>
    <mergeCell ref="L82:M82"/>
    <mergeCell ref="E91:K91"/>
    <mergeCell ref="L96:M97"/>
    <mergeCell ref="E88:K90"/>
    <mergeCell ref="P102:Q103"/>
    <mergeCell ref="C134:C135"/>
    <mergeCell ref="E133:K133"/>
    <mergeCell ref="L102:M103"/>
    <mergeCell ref="L133:M133"/>
    <mergeCell ref="P131:Q131"/>
    <mergeCell ref="P98:Q99"/>
    <mergeCell ref="E100:K101"/>
    <mergeCell ref="P106:Q107"/>
    <mergeCell ref="R104:S105"/>
    <mergeCell ref="R106:S107"/>
    <mergeCell ref="N134:O135"/>
    <mergeCell ref="L134:M135"/>
    <mergeCell ref="E134:K135"/>
    <mergeCell ref="L110:M111"/>
    <mergeCell ref="L106:M107"/>
    <mergeCell ref="L120:M120"/>
    <mergeCell ref="P108:Q108"/>
    <mergeCell ref="N106:O107"/>
    <mergeCell ref="D134:D135"/>
    <mergeCell ref="E142:K142"/>
    <mergeCell ref="L137:M138"/>
    <mergeCell ref="L139:M139"/>
    <mergeCell ref="L142:M142"/>
    <mergeCell ref="D137:D138"/>
    <mergeCell ref="E137:K138"/>
    <mergeCell ref="E139:K139"/>
    <mergeCell ref="E140:K140"/>
    <mergeCell ref="E141:K141"/>
    <mergeCell ref="D154:D155"/>
    <mergeCell ref="E143:K143"/>
    <mergeCell ref="A154:A155"/>
    <mergeCell ref="E146:K146"/>
    <mergeCell ref="B154:B155"/>
    <mergeCell ref="A137:A138"/>
    <mergeCell ref="B137:B138"/>
    <mergeCell ref="C137:C138"/>
    <mergeCell ref="E152:K152"/>
    <mergeCell ref="E150:K150"/>
    <mergeCell ref="B123:B124"/>
    <mergeCell ref="C123:C124"/>
    <mergeCell ref="L149:M149"/>
    <mergeCell ref="E130:K130"/>
    <mergeCell ref="L144:M144"/>
    <mergeCell ref="E144:K144"/>
    <mergeCell ref="E145:K145"/>
    <mergeCell ref="E148:K148"/>
    <mergeCell ref="B134:B135"/>
    <mergeCell ref="E147:K147"/>
    <mergeCell ref="E149:K149"/>
    <mergeCell ref="N147:O147"/>
    <mergeCell ref="E161:K162"/>
    <mergeCell ref="L161:M162"/>
    <mergeCell ref="L147:M147"/>
    <mergeCell ref="N150:O150"/>
    <mergeCell ref="N156:O158"/>
    <mergeCell ref="L154:M155"/>
    <mergeCell ref="N154:O155"/>
    <mergeCell ref="E154:K155"/>
    <mergeCell ref="L148:M148"/>
    <mergeCell ref="N149:O149"/>
    <mergeCell ref="L150:M150"/>
    <mergeCell ref="N163:O163"/>
    <mergeCell ref="N164:O164"/>
    <mergeCell ref="N161:O162"/>
    <mergeCell ref="N152:O152"/>
    <mergeCell ref="P141:Q141"/>
    <mergeCell ref="P192:Q193"/>
    <mergeCell ref="N148:O148"/>
    <mergeCell ref="P175:Q175"/>
    <mergeCell ref="N146:O146"/>
    <mergeCell ref="N176:O176"/>
    <mergeCell ref="P144:Q144"/>
    <mergeCell ref="P143:Q143"/>
    <mergeCell ref="P161:Q162"/>
    <mergeCell ref="N145:O145"/>
    <mergeCell ref="R186:S186"/>
    <mergeCell ref="P186:Q186"/>
    <mergeCell ref="P163:Q163"/>
    <mergeCell ref="T186:U186"/>
    <mergeCell ref="T268:U268"/>
    <mergeCell ref="T235:U235"/>
    <mergeCell ref="T239:U239"/>
    <mergeCell ref="T265:U265"/>
    <mergeCell ref="T266:U266"/>
    <mergeCell ref="T254:U254"/>
    <mergeCell ref="T402:U402"/>
    <mergeCell ref="R404:S404"/>
    <mergeCell ref="T383:U383"/>
    <mergeCell ref="T306:U306"/>
    <mergeCell ref="T322:U322"/>
    <mergeCell ref="T367:U367"/>
    <mergeCell ref="T366:U366"/>
    <mergeCell ref="T353:U353"/>
    <mergeCell ref="T338:U338"/>
    <mergeCell ref="T346:U346"/>
    <mergeCell ref="R348:S348"/>
    <mergeCell ref="T308:U308"/>
    <mergeCell ref="T312:U312"/>
    <mergeCell ref="T307:U307"/>
    <mergeCell ref="T365:U365"/>
    <mergeCell ref="T360:U360"/>
    <mergeCell ref="T356:U356"/>
    <mergeCell ref="T362:U362"/>
    <mergeCell ref="T363:U363"/>
    <mergeCell ref="T352:U352"/>
    <mergeCell ref="T274:U274"/>
    <mergeCell ref="P196:Q196"/>
    <mergeCell ref="T380:U380"/>
    <mergeCell ref="T261:U261"/>
    <mergeCell ref="P261:Q261"/>
    <mergeCell ref="R261:S261"/>
    <mergeCell ref="T340:U340"/>
    <mergeCell ref="T348:U348"/>
    <mergeCell ref="T328:U329"/>
    <mergeCell ref="T337:U337"/>
    <mergeCell ref="L285:M285"/>
    <mergeCell ref="T263:U263"/>
    <mergeCell ref="N285:O285"/>
    <mergeCell ref="R247:S247"/>
    <mergeCell ref="P285:Q285"/>
    <mergeCell ref="R285:S285"/>
    <mergeCell ref="N261:O261"/>
    <mergeCell ref="T277:U277"/>
    <mergeCell ref="T278:U278"/>
    <mergeCell ref="T279:U279"/>
    <mergeCell ref="N191:O191"/>
    <mergeCell ref="N214:O216"/>
    <mergeCell ref="P247:Q247"/>
    <mergeCell ref="P197:Q197"/>
    <mergeCell ref="N194:O194"/>
    <mergeCell ref="N218:O218"/>
    <mergeCell ref="P195:Q195"/>
    <mergeCell ref="P222:Q222"/>
    <mergeCell ref="P225:Q225"/>
    <mergeCell ref="P229:Q229"/>
    <mergeCell ref="T416:U416"/>
    <mergeCell ref="T417:U417"/>
    <mergeCell ref="T418:U418"/>
    <mergeCell ref="T419:U419"/>
    <mergeCell ref="R420:S420"/>
    <mergeCell ref="T420:U420"/>
    <mergeCell ref="R417:S417"/>
    <mergeCell ref="R418:S418"/>
    <mergeCell ref="R416:S416"/>
    <mergeCell ref="P190:Q190"/>
    <mergeCell ref="N192:O193"/>
    <mergeCell ref="L191:M191"/>
    <mergeCell ref="T408:U408"/>
    <mergeCell ref="T332:U332"/>
    <mergeCell ref="N190:O190"/>
    <mergeCell ref="P194:Q194"/>
    <mergeCell ref="T247:U247"/>
    <mergeCell ref="T264:U264"/>
    <mergeCell ref="T262:U262"/>
    <mergeCell ref="T299:U301"/>
    <mergeCell ref="T302:U302"/>
    <mergeCell ref="T347:U347"/>
    <mergeCell ref="T414:U414"/>
    <mergeCell ref="T415:U415"/>
    <mergeCell ref="L348:M348"/>
    <mergeCell ref="L347:M347"/>
    <mergeCell ref="T399:U399"/>
    <mergeCell ref="T389:U389"/>
    <mergeCell ref="T333:U333"/>
    <mergeCell ref="D165:D166"/>
    <mergeCell ref="L192:M193"/>
    <mergeCell ref="T390:U390"/>
    <mergeCell ref="T368:U368"/>
    <mergeCell ref="T369:U369"/>
    <mergeCell ref="T374:U374"/>
    <mergeCell ref="T379:U379"/>
    <mergeCell ref="L328:M329"/>
    <mergeCell ref="E348:K348"/>
    <mergeCell ref="E217:K217"/>
    <mergeCell ref="T405:U405"/>
    <mergeCell ref="T398:U398"/>
    <mergeCell ref="T394:U395"/>
    <mergeCell ref="T381:U381"/>
    <mergeCell ref="A328:A329"/>
    <mergeCell ref="B328:B329"/>
    <mergeCell ref="C328:C329"/>
    <mergeCell ref="D328:D329"/>
    <mergeCell ref="E328:K329"/>
    <mergeCell ref="B391:B392"/>
    <mergeCell ref="A423:A424"/>
    <mergeCell ref="B423:B424"/>
    <mergeCell ref="C423:C424"/>
    <mergeCell ref="D423:D424"/>
    <mergeCell ref="E423:K424"/>
    <mergeCell ref="L423:M424"/>
    <mergeCell ref="C391:C392"/>
    <mergeCell ref="R423:S424"/>
    <mergeCell ref="T423:U424"/>
    <mergeCell ref="E432:K432"/>
    <mergeCell ref="L432:M432"/>
    <mergeCell ref="N432:O432"/>
    <mergeCell ref="P432:Q432"/>
    <mergeCell ref="R432:S432"/>
    <mergeCell ref="T432:U432"/>
    <mergeCell ref="L431:M431"/>
    <mergeCell ref="A433:A434"/>
    <mergeCell ref="B433:B434"/>
    <mergeCell ref="C433:C434"/>
    <mergeCell ref="D433:D434"/>
    <mergeCell ref="E433:K434"/>
    <mergeCell ref="L433:M434"/>
    <mergeCell ref="T437:U437"/>
    <mergeCell ref="R433:S434"/>
    <mergeCell ref="T433:U434"/>
    <mergeCell ref="R438:S438"/>
    <mergeCell ref="N433:O434"/>
    <mergeCell ref="P433:Q434"/>
    <mergeCell ref="N435:O435"/>
    <mergeCell ref="P435:Q435"/>
    <mergeCell ref="R435:S435"/>
    <mergeCell ref="T435:U435"/>
    <mergeCell ref="R305:S305"/>
    <mergeCell ref="E333:K333"/>
    <mergeCell ref="L333:M333"/>
    <mergeCell ref="E437:K437"/>
    <mergeCell ref="L437:M437"/>
    <mergeCell ref="R437:S437"/>
    <mergeCell ref="E435:K435"/>
    <mergeCell ref="L435:M435"/>
    <mergeCell ref="E418:K418"/>
    <mergeCell ref="L418:M418"/>
    <mergeCell ref="L247:M247"/>
    <mergeCell ref="E218:K218"/>
    <mergeCell ref="L218:M218"/>
    <mergeCell ref="N217:O217"/>
    <mergeCell ref="E224:K224"/>
    <mergeCell ref="L224:M224"/>
    <mergeCell ref="N228:O228"/>
    <mergeCell ref="E220:K220"/>
    <mergeCell ref="L221:M221"/>
    <mergeCell ref="N221:O221"/>
    <mergeCell ref="L305:M305"/>
    <mergeCell ref="N305:O305"/>
    <mergeCell ref="N327:O327"/>
    <mergeCell ref="N328:O329"/>
    <mergeCell ref="P328:Q329"/>
    <mergeCell ref="N348:O348"/>
    <mergeCell ref="P348:Q348"/>
    <mergeCell ref="N312:O312"/>
    <mergeCell ref="P316:Q316"/>
    <mergeCell ref="P317:Q317"/>
    <mergeCell ref="R453:S453"/>
    <mergeCell ref="R457:S457"/>
    <mergeCell ref="L457:M457"/>
    <mergeCell ref="N457:O457"/>
    <mergeCell ref="E454:K454"/>
    <mergeCell ref="N436:O436"/>
    <mergeCell ref="P436:Q436"/>
    <mergeCell ref="R436:S436"/>
    <mergeCell ref="E438:K438"/>
    <mergeCell ref="L438:M438"/>
    <mergeCell ref="A52:E52"/>
    <mergeCell ref="F52:I52"/>
    <mergeCell ref="J52:K52"/>
    <mergeCell ref="L52:P52"/>
    <mergeCell ref="T436:U436"/>
    <mergeCell ref="R462:S462"/>
    <mergeCell ref="E453:K453"/>
    <mergeCell ref="L453:M453"/>
    <mergeCell ref="N453:O453"/>
    <mergeCell ref="P453:Q453"/>
    <mergeCell ref="T453:U453"/>
    <mergeCell ref="E305:K305"/>
    <mergeCell ref="T351:U351"/>
    <mergeCell ref="E436:K436"/>
    <mergeCell ref="L436:M436"/>
    <mergeCell ref="L454:M454"/>
    <mergeCell ref="N454:O454"/>
    <mergeCell ref="P454:Q454"/>
    <mergeCell ref="R454:S454"/>
    <mergeCell ref="T454:U454"/>
  </mergeCells>
  <printOptions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2"/>
  <sheetViews>
    <sheetView zoomScalePageLayoutView="0" workbookViewId="0" topLeftCell="A1">
      <selection activeCell="K7" sqref="K7:L7"/>
    </sheetView>
  </sheetViews>
  <sheetFormatPr defaultColWidth="9.140625" defaultRowHeight="12.75"/>
  <cols>
    <col min="1" max="2" width="6.57421875" style="0" customWidth="1"/>
    <col min="3" max="3" width="7.421875" style="0" customWidth="1"/>
    <col min="4" max="4" width="7.00390625" style="0" customWidth="1"/>
    <col min="5" max="5" width="7.57421875" style="0" customWidth="1"/>
    <col min="6" max="6" width="7.7109375" style="0" customWidth="1"/>
    <col min="7" max="7" width="7.28125" style="0" customWidth="1"/>
    <col min="8" max="8" width="7.7109375" style="0" customWidth="1"/>
    <col min="9" max="9" width="8.421875" style="0" customWidth="1"/>
    <col min="10" max="10" width="7.140625" style="0" customWidth="1"/>
    <col min="11" max="11" width="6.8515625" style="0" customWidth="1"/>
    <col min="12" max="12" width="9.00390625" style="0" customWidth="1"/>
    <col min="13" max="13" width="9.57421875" style="0" customWidth="1"/>
    <col min="14" max="14" width="5.28125" style="0" customWidth="1"/>
    <col min="15" max="15" width="5.8515625" style="0" customWidth="1"/>
    <col min="16" max="16" width="8.28125" style="0" customWidth="1"/>
    <col min="17" max="17" width="6.00390625" style="0" customWidth="1"/>
    <col min="18" max="18" width="7.140625" style="0" customWidth="1"/>
    <col min="19" max="19" width="6.00390625" style="0" customWidth="1"/>
    <col min="20" max="20" width="7.140625" style="0" customWidth="1"/>
    <col min="21" max="21" width="9.140625" style="0" bestFit="1" customWidth="1"/>
  </cols>
  <sheetData>
    <row r="1" spans="1:20" ht="12.75">
      <c r="A1" s="345" t="s">
        <v>437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spans="1:20" ht="12.75">
      <c r="A2" s="345" t="s">
        <v>438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</row>
    <row r="3" spans="1:20" ht="12.75">
      <c r="A3" s="486" t="s">
        <v>505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0" ht="12.75">
      <c r="A4" s="249" t="s">
        <v>439</v>
      </c>
      <c r="B4" s="331" t="s">
        <v>194</v>
      </c>
      <c r="C4" s="331"/>
      <c r="D4" s="331"/>
      <c r="E4" s="331"/>
      <c r="F4" s="331"/>
      <c r="G4" s="331"/>
      <c r="H4" s="331"/>
      <c r="I4" s="249" t="s">
        <v>440</v>
      </c>
      <c r="J4" s="249"/>
      <c r="K4" s="489" t="s">
        <v>441</v>
      </c>
      <c r="L4" s="489"/>
      <c r="M4" s="488" t="s">
        <v>442</v>
      </c>
      <c r="N4" s="488"/>
      <c r="O4" s="488" t="s">
        <v>443</v>
      </c>
      <c r="P4" s="488"/>
      <c r="Q4" s="488" t="s">
        <v>444</v>
      </c>
      <c r="R4" s="488"/>
      <c r="S4" s="488" t="s">
        <v>445</v>
      </c>
      <c r="T4" s="488"/>
    </row>
    <row r="5" spans="1:20" ht="12.75">
      <c r="A5" s="249"/>
      <c r="B5" s="331"/>
      <c r="C5" s="331"/>
      <c r="D5" s="331"/>
      <c r="E5" s="331"/>
      <c r="F5" s="331"/>
      <c r="G5" s="331"/>
      <c r="H5" s="331"/>
      <c r="I5" s="249"/>
      <c r="J5" s="249"/>
      <c r="K5" s="489"/>
      <c r="L5" s="489"/>
      <c r="M5" s="488"/>
      <c r="N5" s="488"/>
      <c r="O5" s="488"/>
      <c r="P5" s="488"/>
      <c r="Q5" s="488"/>
      <c r="R5" s="488"/>
      <c r="S5" s="488"/>
      <c r="T5" s="488"/>
    </row>
    <row r="6" spans="1:20" ht="12.75">
      <c r="A6" s="249"/>
      <c r="B6" s="331"/>
      <c r="C6" s="331"/>
      <c r="D6" s="331"/>
      <c r="E6" s="331"/>
      <c r="F6" s="331"/>
      <c r="G6" s="331"/>
      <c r="H6" s="331"/>
      <c r="I6" s="249"/>
      <c r="J6" s="249"/>
      <c r="K6" s="489"/>
      <c r="L6" s="489"/>
      <c r="M6" s="488"/>
      <c r="N6" s="488"/>
      <c r="O6" s="488"/>
      <c r="P6" s="488"/>
      <c r="Q6" s="488"/>
      <c r="R6" s="488"/>
      <c r="S6" s="488"/>
      <c r="T6" s="488"/>
    </row>
    <row r="7" spans="1:20" ht="12.75">
      <c r="A7" s="19" t="s">
        <v>45</v>
      </c>
      <c r="B7" s="195" t="s">
        <v>46</v>
      </c>
      <c r="C7" s="196"/>
      <c r="D7" s="196"/>
      <c r="E7" s="196"/>
      <c r="F7" s="196"/>
      <c r="G7" s="196"/>
      <c r="H7" s="196"/>
      <c r="I7" s="195" t="s">
        <v>47</v>
      </c>
      <c r="J7" s="196"/>
      <c r="K7" s="195" t="s">
        <v>48</v>
      </c>
      <c r="L7" s="196"/>
      <c r="M7" s="195" t="s">
        <v>57</v>
      </c>
      <c r="N7" s="196"/>
      <c r="O7" s="195" t="s">
        <v>58</v>
      </c>
      <c r="P7" s="196"/>
      <c r="Q7" s="195" t="s">
        <v>59</v>
      </c>
      <c r="R7" s="196"/>
      <c r="S7" s="195" t="s">
        <v>60</v>
      </c>
      <c r="T7" s="196"/>
    </row>
    <row r="8" spans="1:20" ht="12.75">
      <c r="A8" s="23">
        <v>611000</v>
      </c>
      <c r="B8" s="193" t="s">
        <v>195</v>
      </c>
      <c r="C8" s="193"/>
      <c r="D8" s="193"/>
      <c r="E8" s="193"/>
      <c r="F8" s="193"/>
      <c r="G8" s="193"/>
      <c r="H8" s="193"/>
      <c r="I8" s="194">
        <f>SUM(I9,I10)</f>
        <v>1171300</v>
      </c>
      <c r="J8" s="194"/>
      <c r="K8" s="194">
        <f>K9+K10</f>
        <v>277800</v>
      </c>
      <c r="L8" s="194"/>
      <c r="M8" s="194">
        <f>SUM(M9,M10)</f>
        <v>335800</v>
      </c>
      <c r="N8" s="194"/>
      <c r="O8" s="194">
        <f>SUM(O9,O10)</f>
        <v>356200</v>
      </c>
      <c r="P8" s="194"/>
      <c r="Q8" s="194">
        <f>SUM(Q9,Q10)</f>
        <v>201500</v>
      </c>
      <c r="R8" s="194"/>
      <c r="S8" s="194">
        <f>SUM(S9,S10)</f>
        <v>0</v>
      </c>
      <c r="T8" s="194"/>
    </row>
    <row r="9" spans="1:20" ht="12.75">
      <c r="A9" s="26">
        <v>611100</v>
      </c>
      <c r="B9" s="146" t="s">
        <v>196</v>
      </c>
      <c r="C9" s="146"/>
      <c r="D9" s="146"/>
      <c r="E9" s="146"/>
      <c r="F9" s="146"/>
      <c r="G9" s="146"/>
      <c r="H9" s="146"/>
      <c r="I9" s="161">
        <v>969000</v>
      </c>
      <c r="J9" s="161"/>
      <c r="K9" s="161">
        <v>232800</v>
      </c>
      <c r="L9" s="161"/>
      <c r="M9" s="161">
        <v>277500</v>
      </c>
      <c r="N9" s="161"/>
      <c r="O9" s="161">
        <v>289200</v>
      </c>
      <c r="P9" s="161"/>
      <c r="Q9" s="161">
        <v>169500</v>
      </c>
      <c r="R9" s="161"/>
      <c r="S9" s="161">
        <v>0</v>
      </c>
      <c r="T9" s="161"/>
    </row>
    <row r="10" spans="1:20" ht="12.75">
      <c r="A10" s="26">
        <v>611200</v>
      </c>
      <c r="B10" s="146" t="s">
        <v>201</v>
      </c>
      <c r="C10" s="146"/>
      <c r="D10" s="146"/>
      <c r="E10" s="146"/>
      <c r="F10" s="146"/>
      <c r="G10" s="146"/>
      <c r="H10" s="146"/>
      <c r="I10" s="161">
        <v>202300</v>
      </c>
      <c r="J10" s="161"/>
      <c r="K10" s="161">
        <v>45000</v>
      </c>
      <c r="L10" s="161"/>
      <c r="M10" s="161">
        <v>58300</v>
      </c>
      <c r="N10" s="161"/>
      <c r="O10" s="161">
        <v>67000</v>
      </c>
      <c r="P10" s="161"/>
      <c r="Q10" s="161">
        <v>32000</v>
      </c>
      <c r="R10" s="161"/>
      <c r="S10" s="161">
        <v>0</v>
      </c>
      <c r="T10" s="161"/>
    </row>
    <row r="11" spans="1:20" ht="12.75">
      <c r="A11" s="23">
        <v>612000</v>
      </c>
      <c r="B11" s="193" t="s">
        <v>209</v>
      </c>
      <c r="C11" s="193"/>
      <c r="D11" s="193"/>
      <c r="E11" s="193"/>
      <c r="F11" s="193"/>
      <c r="G11" s="193"/>
      <c r="H11" s="193"/>
      <c r="I11" s="194">
        <v>101700</v>
      </c>
      <c r="J11" s="194"/>
      <c r="K11" s="194">
        <v>24400</v>
      </c>
      <c r="L11" s="194"/>
      <c r="M11" s="194">
        <v>29400</v>
      </c>
      <c r="N11" s="194"/>
      <c r="O11" s="194">
        <v>30400</v>
      </c>
      <c r="P11" s="194"/>
      <c r="Q11" s="194">
        <v>17500</v>
      </c>
      <c r="R11" s="194"/>
      <c r="S11" s="194">
        <v>0</v>
      </c>
      <c r="T11" s="194"/>
    </row>
    <row r="12" spans="1:20" ht="12.75">
      <c r="A12" s="23">
        <v>613000</v>
      </c>
      <c r="B12" s="402" t="s">
        <v>211</v>
      </c>
      <c r="C12" s="402"/>
      <c r="D12" s="402"/>
      <c r="E12" s="402"/>
      <c r="F12" s="402"/>
      <c r="G12" s="402"/>
      <c r="H12" s="402"/>
      <c r="I12" s="194">
        <f>SUM(I13,I26,I32,I48,I56,I65,I68,I84,I87)</f>
        <v>1188520</v>
      </c>
      <c r="J12" s="194"/>
      <c r="K12" s="194">
        <f>SUM(K13,K26,K32,K48,K56,K65,K68,K84,K87)</f>
        <v>507120</v>
      </c>
      <c r="L12" s="194"/>
      <c r="M12" s="194">
        <f>SUM(M13,M26,M32,M48,M56,M65,M68,M84,M87)</f>
        <v>566450</v>
      </c>
      <c r="N12" s="194"/>
      <c r="O12" s="194">
        <f>SUM(O13,O26,O32,O48,O56,O65,O68,O84,O87)</f>
        <v>89950</v>
      </c>
      <c r="P12" s="194"/>
      <c r="Q12" s="194">
        <f>SUM(Q13,Q26,Q32,Q48,Q56,Q65,Q68,Q84,Q87)</f>
        <v>35000</v>
      </c>
      <c r="R12" s="194"/>
      <c r="S12" s="194">
        <f>SUM(S13,S26,S32,S48,S56,S65,S68,S84,S87)</f>
        <v>0</v>
      </c>
      <c r="T12" s="194"/>
    </row>
    <row r="13" spans="1:20" ht="12.75">
      <c r="A13" s="26">
        <v>613100</v>
      </c>
      <c r="B13" s="146" t="s">
        <v>212</v>
      </c>
      <c r="C13" s="146"/>
      <c r="D13" s="146"/>
      <c r="E13" s="146"/>
      <c r="F13" s="146"/>
      <c r="G13" s="146"/>
      <c r="H13" s="146"/>
      <c r="I13" s="161">
        <f>SUM(I14,I20)</f>
        <v>10420</v>
      </c>
      <c r="J13" s="161"/>
      <c r="K13" s="161">
        <f>SUM(K14,K20)</f>
        <v>5220</v>
      </c>
      <c r="L13" s="161"/>
      <c r="M13" s="161">
        <f>SUM(M14,M20)</f>
        <v>2350</v>
      </c>
      <c r="N13" s="161"/>
      <c r="O13" s="161">
        <f>SUM(O14,O20)</f>
        <v>2750</v>
      </c>
      <c r="P13" s="161"/>
      <c r="Q13" s="161">
        <f>SUM(Q14,Q20)</f>
        <v>100</v>
      </c>
      <c r="R13" s="161"/>
      <c r="S13" s="161">
        <f>SUM(S14,S20)</f>
        <v>0</v>
      </c>
      <c r="T13" s="161"/>
    </row>
    <row r="14" spans="1:20" ht="12.75">
      <c r="A14" s="26">
        <v>613110</v>
      </c>
      <c r="B14" s="146" t="s">
        <v>218</v>
      </c>
      <c r="C14" s="146"/>
      <c r="D14" s="146"/>
      <c r="E14" s="146"/>
      <c r="F14" s="146"/>
      <c r="G14" s="146"/>
      <c r="H14" s="146"/>
      <c r="I14" s="161">
        <f>SUM(I15:J19)</f>
        <v>7600</v>
      </c>
      <c r="J14" s="161"/>
      <c r="K14" s="161">
        <f>SUM(K15:L19)</f>
        <v>2400</v>
      </c>
      <c r="L14" s="161"/>
      <c r="M14" s="161">
        <f>SUM(M15:N19)</f>
        <v>2350</v>
      </c>
      <c r="N14" s="161"/>
      <c r="O14" s="161">
        <f>SUM(O15:P19)</f>
        <v>2750</v>
      </c>
      <c r="P14" s="161"/>
      <c r="Q14" s="161">
        <f>SUM(Q15:R19)</f>
        <v>100</v>
      </c>
      <c r="R14" s="161"/>
      <c r="S14" s="161">
        <f>SUM(S15:T19)</f>
        <v>0</v>
      </c>
      <c r="T14" s="161"/>
    </row>
    <row r="15" spans="1:20" ht="12.75">
      <c r="A15" s="112">
        <v>613111</v>
      </c>
      <c r="B15" s="197" t="s">
        <v>128</v>
      </c>
      <c r="C15" s="197"/>
      <c r="D15" s="197"/>
      <c r="E15" s="197"/>
      <c r="F15" s="197"/>
      <c r="G15" s="197"/>
      <c r="H15" s="197"/>
      <c r="I15" s="301">
        <v>200</v>
      </c>
      <c r="J15" s="301"/>
      <c r="K15" s="181">
        <v>100</v>
      </c>
      <c r="L15" s="181"/>
      <c r="M15" s="181">
        <v>50</v>
      </c>
      <c r="N15" s="181"/>
      <c r="O15" s="181">
        <v>50</v>
      </c>
      <c r="P15" s="181"/>
      <c r="Q15" s="181">
        <v>0</v>
      </c>
      <c r="R15" s="181"/>
      <c r="S15" s="181">
        <v>0</v>
      </c>
      <c r="T15" s="181"/>
    </row>
    <row r="16" spans="1:20" ht="12.75">
      <c r="A16" s="28">
        <v>613112</v>
      </c>
      <c r="B16" s="197" t="s">
        <v>213</v>
      </c>
      <c r="C16" s="197"/>
      <c r="D16" s="197"/>
      <c r="E16" s="197"/>
      <c r="F16" s="197"/>
      <c r="G16" s="197"/>
      <c r="H16" s="197"/>
      <c r="I16" s="181">
        <v>700</v>
      </c>
      <c r="J16" s="181"/>
      <c r="K16" s="181">
        <v>300</v>
      </c>
      <c r="L16" s="181"/>
      <c r="M16" s="181">
        <v>200</v>
      </c>
      <c r="N16" s="181"/>
      <c r="O16" s="181">
        <v>200</v>
      </c>
      <c r="P16" s="181"/>
      <c r="Q16" s="181">
        <v>0</v>
      </c>
      <c r="R16" s="181"/>
      <c r="S16" s="181">
        <v>0</v>
      </c>
      <c r="T16" s="181"/>
    </row>
    <row r="17" spans="1:20" ht="12.75">
      <c r="A17" s="28">
        <v>613113</v>
      </c>
      <c r="B17" s="197" t="s">
        <v>214</v>
      </c>
      <c r="C17" s="197"/>
      <c r="D17" s="197"/>
      <c r="E17" s="197"/>
      <c r="F17" s="197"/>
      <c r="G17" s="197"/>
      <c r="H17" s="197"/>
      <c r="I17" s="181">
        <v>3400</v>
      </c>
      <c r="J17" s="181"/>
      <c r="K17" s="181">
        <v>900</v>
      </c>
      <c r="L17" s="181"/>
      <c r="M17" s="181">
        <v>1100</v>
      </c>
      <c r="N17" s="181"/>
      <c r="O17" s="181">
        <v>1300</v>
      </c>
      <c r="P17" s="181"/>
      <c r="Q17" s="181">
        <v>100</v>
      </c>
      <c r="R17" s="181"/>
      <c r="S17" s="181">
        <v>0</v>
      </c>
      <c r="T17" s="181"/>
    </row>
    <row r="18" spans="1:20" ht="12.75">
      <c r="A18" s="28">
        <v>613114</v>
      </c>
      <c r="B18" s="197" t="s">
        <v>215</v>
      </c>
      <c r="C18" s="197"/>
      <c r="D18" s="197"/>
      <c r="E18" s="197"/>
      <c r="F18" s="197"/>
      <c r="G18" s="197"/>
      <c r="H18" s="197"/>
      <c r="I18" s="181">
        <v>300</v>
      </c>
      <c r="J18" s="181"/>
      <c r="K18" s="181">
        <v>300</v>
      </c>
      <c r="L18" s="181"/>
      <c r="M18" s="181">
        <v>0</v>
      </c>
      <c r="N18" s="181"/>
      <c r="O18" s="181">
        <v>0</v>
      </c>
      <c r="P18" s="181"/>
      <c r="Q18" s="181">
        <v>0</v>
      </c>
      <c r="R18" s="181"/>
      <c r="S18" s="181">
        <v>0</v>
      </c>
      <c r="T18" s="181"/>
    </row>
    <row r="19" spans="1:20" ht="12.75">
      <c r="A19" s="28">
        <v>613115</v>
      </c>
      <c r="B19" s="197" t="s">
        <v>216</v>
      </c>
      <c r="C19" s="197"/>
      <c r="D19" s="197"/>
      <c r="E19" s="197"/>
      <c r="F19" s="197"/>
      <c r="G19" s="197"/>
      <c r="H19" s="197"/>
      <c r="I19" s="181">
        <v>3000</v>
      </c>
      <c r="J19" s="181"/>
      <c r="K19" s="181">
        <v>800</v>
      </c>
      <c r="L19" s="181"/>
      <c r="M19" s="181">
        <v>1000</v>
      </c>
      <c r="N19" s="181"/>
      <c r="O19" s="181">
        <v>1200</v>
      </c>
      <c r="P19" s="181"/>
      <c r="Q19" s="181">
        <v>0</v>
      </c>
      <c r="R19" s="181"/>
      <c r="S19" s="181">
        <v>0</v>
      </c>
      <c r="T19" s="181"/>
    </row>
    <row r="20" spans="1:20" ht="12.75">
      <c r="A20" s="53">
        <v>613120</v>
      </c>
      <c r="B20" s="405" t="s">
        <v>376</v>
      </c>
      <c r="C20" s="406"/>
      <c r="D20" s="406"/>
      <c r="E20" s="406"/>
      <c r="F20" s="406"/>
      <c r="G20" s="406"/>
      <c r="H20" s="407"/>
      <c r="I20" s="409">
        <f>SUM(I21:J25)</f>
        <v>2820</v>
      </c>
      <c r="J20" s="410"/>
      <c r="K20" s="409">
        <f>SUM(K21:L25)</f>
        <v>2820</v>
      </c>
      <c r="L20" s="410"/>
      <c r="M20" s="409">
        <f>SUM(M22:N25)</f>
        <v>0</v>
      </c>
      <c r="N20" s="410"/>
      <c r="O20" s="409">
        <f>SUM(O22:P25)</f>
        <v>0</v>
      </c>
      <c r="P20" s="410"/>
      <c r="Q20" s="409">
        <f>SUM(Q22:Q25)</f>
        <v>0</v>
      </c>
      <c r="R20" s="410"/>
      <c r="S20" s="409">
        <f>SUM(S22:S25)</f>
        <v>0</v>
      </c>
      <c r="T20" s="410"/>
    </row>
    <row r="21" spans="1:20" ht="12.75">
      <c r="A21" s="112">
        <v>613121</v>
      </c>
      <c r="B21" s="175" t="s">
        <v>446</v>
      </c>
      <c r="C21" s="176"/>
      <c r="D21" s="176"/>
      <c r="E21" s="176"/>
      <c r="F21" s="176"/>
      <c r="G21" s="176"/>
      <c r="H21" s="177"/>
      <c r="I21" s="191">
        <v>860</v>
      </c>
      <c r="J21" s="192"/>
      <c r="K21" s="191">
        <v>860</v>
      </c>
      <c r="L21" s="192"/>
      <c r="M21" s="191">
        <v>0</v>
      </c>
      <c r="N21" s="192"/>
      <c r="O21" s="191">
        <v>0</v>
      </c>
      <c r="P21" s="192"/>
      <c r="Q21" s="191">
        <v>0</v>
      </c>
      <c r="R21" s="192"/>
      <c r="S21" s="191">
        <v>0</v>
      </c>
      <c r="T21" s="192"/>
    </row>
    <row r="22" spans="1:20" ht="12.75">
      <c r="A22" s="28">
        <v>613122</v>
      </c>
      <c r="B22" s="443" t="s">
        <v>377</v>
      </c>
      <c r="C22" s="280"/>
      <c r="D22" s="280"/>
      <c r="E22" s="280"/>
      <c r="F22" s="280"/>
      <c r="G22" s="280"/>
      <c r="H22" s="281"/>
      <c r="I22" s="154">
        <v>120</v>
      </c>
      <c r="J22" s="155"/>
      <c r="K22" s="154">
        <v>120</v>
      </c>
      <c r="L22" s="155"/>
      <c r="M22" s="154">
        <v>0</v>
      </c>
      <c r="N22" s="155"/>
      <c r="O22" s="154">
        <v>0</v>
      </c>
      <c r="P22" s="155"/>
      <c r="Q22" s="154">
        <v>0</v>
      </c>
      <c r="R22" s="155"/>
      <c r="S22" s="154">
        <v>0</v>
      </c>
      <c r="T22" s="155"/>
    </row>
    <row r="23" spans="1:20" ht="12.75">
      <c r="A23" s="28">
        <v>613123</v>
      </c>
      <c r="B23" s="443" t="s">
        <v>390</v>
      </c>
      <c r="C23" s="280"/>
      <c r="D23" s="280"/>
      <c r="E23" s="280"/>
      <c r="F23" s="280"/>
      <c r="G23" s="280"/>
      <c r="H23" s="281"/>
      <c r="I23" s="154">
        <v>240</v>
      </c>
      <c r="J23" s="155"/>
      <c r="K23" s="154">
        <v>240</v>
      </c>
      <c r="L23" s="155"/>
      <c r="M23" s="154">
        <v>0</v>
      </c>
      <c r="N23" s="155"/>
      <c r="O23" s="154">
        <v>0</v>
      </c>
      <c r="P23" s="155"/>
      <c r="Q23" s="154">
        <v>0</v>
      </c>
      <c r="R23" s="155"/>
      <c r="S23" s="154">
        <v>0</v>
      </c>
      <c r="T23" s="155"/>
    </row>
    <row r="24" spans="1:20" ht="12.75">
      <c r="A24" s="28">
        <v>613124</v>
      </c>
      <c r="B24" s="443" t="s">
        <v>391</v>
      </c>
      <c r="C24" s="280"/>
      <c r="D24" s="280"/>
      <c r="E24" s="280"/>
      <c r="F24" s="280"/>
      <c r="G24" s="280"/>
      <c r="H24" s="281"/>
      <c r="I24" s="154">
        <v>0</v>
      </c>
      <c r="J24" s="155"/>
      <c r="K24" s="154">
        <v>0</v>
      </c>
      <c r="L24" s="155"/>
      <c r="M24" s="154">
        <v>0</v>
      </c>
      <c r="N24" s="155"/>
      <c r="O24" s="154">
        <v>0</v>
      </c>
      <c r="P24" s="155"/>
      <c r="Q24" s="154">
        <v>0</v>
      </c>
      <c r="R24" s="155"/>
      <c r="S24" s="154">
        <v>0</v>
      </c>
      <c r="T24" s="155"/>
    </row>
    <row r="25" spans="1:20" ht="12.75">
      <c r="A25" s="28">
        <v>613125</v>
      </c>
      <c r="B25" s="443" t="s">
        <v>392</v>
      </c>
      <c r="C25" s="280"/>
      <c r="D25" s="280"/>
      <c r="E25" s="280"/>
      <c r="F25" s="280"/>
      <c r="G25" s="280"/>
      <c r="H25" s="281"/>
      <c r="I25" s="154">
        <v>1600</v>
      </c>
      <c r="J25" s="155"/>
      <c r="K25" s="154">
        <v>1600</v>
      </c>
      <c r="L25" s="155"/>
      <c r="M25" s="154">
        <v>0</v>
      </c>
      <c r="N25" s="155"/>
      <c r="O25" s="154">
        <v>0</v>
      </c>
      <c r="P25" s="155"/>
      <c r="Q25" s="154">
        <v>0</v>
      </c>
      <c r="R25" s="155"/>
      <c r="S25" s="154">
        <v>0</v>
      </c>
      <c r="T25" s="155"/>
    </row>
    <row r="26" spans="1:20" ht="12.75">
      <c r="A26" s="26">
        <v>613200</v>
      </c>
      <c r="B26" s="146" t="s">
        <v>220</v>
      </c>
      <c r="C26" s="146"/>
      <c r="D26" s="146"/>
      <c r="E26" s="146"/>
      <c r="F26" s="146"/>
      <c r="G26" s="146"/>
      <c r="H26" s="146"/>
      <c r="I26" s="161">
        <f>SUM(I27)</f>
        <v>53400</v>
      </c>
      <c r="J26" s="161"/>
      <c r="K26" s="161">
        <f>SUM(K27)</f>
        <v>11500</v>
      </c>
      <c r="L26" s="161"/>
      <c r="M26" s="161">
        <f>SUM(M27)</f>
        <v>16100</v>
      </c>
      <c r="N26" s="161"/>
      <c r="O26" s="161">
        <f>SUM(O27)</f>
        <v>16900</v>
      </c>
      <c r="P26" s="161"/>
      <c r="Q26" s="161">
        <f>SUM(Q27)</f>
        <v>8900</v>
      </c>
      <c r="R26" s="161"/>
      <c r="S26" s="161">
        <f>SUM(S27)</f>
        <v>0</v>
      </c>
      <c r="T26" s="161"/>
    </row>
    <row r="27" spans="1:20" ht="12.75">
      <c r="A27" s="26">
        <v>613210</v>
      </c>
      <c r="B27" s="146" t="s">
        <v>220</v>
      </c>
      <c r="C27" s="146"/>
      <c r="D27" s="146"/>
      <c r="E27" s="146"/>
      <c r="F27" s="146"/>
      <c r="G27" s="146"/>
      <c r="H27" s="146"/>
      <c r="I27" s="161">
        <f>SUM(I28:J31)</f>
        <v>53400</v>
      </c>
      <c r="J27" s="161"/>
      <c r="K27" s="161">
        <f>SUM(K28:L31)</f>
        <v>11500</v>
      </c>
      <c r="L27" s="161"/>
      <c r="M27" s="161">
        <f>SUM(M28:N31)</f>
        <v>16100</v>
      </c>
      <c r="N27" s="161"/>
      <c r="O27" s="161">
        <f>SUM(O28:P31)</f>
        <v>16900</v>
      </c>
      <c r="P27" s="161"/>
      <c r="Q27" s="161">
        <f>SUM(Q28:R31)</f>
        <v>8900</v>
      </c>
      <c r="R27" s="161"/>
      <c r="S27" s="161">
        <f>SUM(S28:T31)</f>
        <v>0</v>
      </c>
      <c r="T27" s="161"/>
    </row>
    <row r="28" spans="1:20" ht="12.75">
      <c r="A28" s="28">
        <v>613211</v>
      </c>
      <c r="B28" s="197" t="s">
        <v>221</v>
      </c>
      <c r="C28" s="197"/>
      <c r="D28" s="197"/>
      <c r="E28" s="197"/>
      <c r="F28" s="197"/>
      <c r="G28" s="197"/>
      <c r="H28" s="197"/>
      <c r="I28" s="181">
        <v>45000</v>
      </c>
      <c r="J28" s="181"/>
      <c r="K28" s="181">
        <v>9600</v>
      </c>
      <c r="L28" s="181"/>
      <c r="M28" s="181">
        <v>13600</v>
      </c>
      <c r="N28" s="181"/>
      <c r="O28" s="181">
        <v>14300</v>
      </c>
      <c r="P28" s="181"/>
      <c r="Q28" s="181">
        <v>7500</v>
      </c>
      <c r="R28" s="181"/>
      <c r="S28" s="181">
        <v>0</v>
      </c>
      <c r="T28" s="181"/>
    </row>
    <row r="29" spans="1:20" ht="12.75">
      <c r="A29" s="28">
        <v>613214</v>
      </c>
      <c r="B29" s="197" t="s">
        <v>222</v>
      </c>
      <c r="C29" s="197"/>
      <c r="D29" s="197"/>
      <c r="E29" s="197"/>
      <c r="F29" s="197"/>
      <c r="G29" s="197"/>
      <c r="H29" s="197"/>
      <c r="I29" s="181">
        <v>8200</v>
      </c>
      <c r="J29" s="181"/>
      <c r="K29" s="181">
        <v>1700</v>
      </c>
      <c r="L29" s="181"/>
      <c r="M29" s="181">
        <v>2500</v>
      </c>
      <c r="N29" s="181"/>
      <c r="O29" s="181">
        <v>2600</v>
      </c>
      <c r="P29" s="181"/>
      <c r="Q29" s="181">
        <v>1400</v>
      </c>
      <c r="R29" s="181"/>
      <c r="S29" s="181">
        <v>0</v>
      </c>
      <c r="T29" s="181"/>
    </row>
    <row r="30" spans="1:20" ht="12.75">
      <c r="A30" s="28">
        <v>613215</v>
      </c>
      <c r="B30" s="197" t="s">
        <v>223</v>
      </c>
      <c r="C30" s="197"/>
      <c r="D30" s="197"/>
      <c r="E30" s="197"/>
      <c r="F30" s="197"/>
      <c r="G30" s="197"/>
      <c r="H30" s="197"/>
      <c r="I30" s="181">
        <v>200</v>
      </c>
      <c r="J30" s="181"/>
      <c r="K30" s="181">
        <v>200</v>
      </c>
      <c r="L30" s="181"/>
      <c r="M30" s="181">
        <v>0</v>
      </c>
      <c r="N30" s="181"/>
      <c r="O30" s="181">
        <v>0</v>
      </c>
      <c r="P30" s="181"/>
      <c r="Q30" s="181">
        <v>0</v>
      </c>
      <c r="R30" s="181"/>
      <c r="S30" s="181">
        <v>0</v>
      </c>
      <c r="T30" s="181"/>
    </row>
    <row r="31" spans="1:20" ht="12.75">
      <c r="A31" s="28">
        <v>613216</v>
      </c>
      <c r="B31" s="443" t="s">
        <v>366</v>
      </c>
      <c r="C31" s="280"/>
      <c r="D31" s="280"/>
      <c r="E31" s="280"/>
      <c r="F31" s="280"/>
      <c r="G31" s="280"/>
      <c r="H31" s="281"/>
      <c r="I31" s="154">
        <v>0</v>
      </c>
      <c r="J31" s="155"/>
      <c r="K31" s="154">
        <v>0</v>
      </c>
      <c r="L31" s="155"/>
      <c r="M31" s="154">
        <v>0</v>
      </c>
      <c r="N31" s="155"/>
      <c r="O31" s="154">
        <v>0</v>
      </c>
      <c r="P31" s="155"/>
      <c r="Q31" s="154">
        <v>0</v>
      </c>
      <c r="R31" s="155"/>
      <c r="S31" s="154">
        <v>0</v>
      </c>
      <c r="T31" s="155"/>
    </row>
    <row r="32" spans="1:20" ht="12.75">
      <c r="A32" s="26">
        <v>613300</v>
      </c>
      <c r="B32" s="146" t="s">
        <v>224</v>
      </c>
      <c r="C32" s="146"/>
      <c r="D32" s="146"/>
      <c r="E32" s="146"/>
      <c r="F32" s="146"/>
      <c r="G32" s="146"/>
      <c r="H32" s="146"/>
      <c r="I32" s="161">
        <f>SUM(I33,I44)</f>
        <v>63400</v>
      </c>
      <c r="J32" s="161"/>
      <c r="K32" s="161">
        <f>SUM(K33,K44)</f>
        <v>21200</v>
      </c>
      <c r="L32" s="161"/>
      <c r="M32" s="161">
        <f>SUM(M33,M44)</f>
        <v>26800</v>
      </c>
      <c r="N32" s="161"/>
      <c r="O32" s="161">
        <f>SUM(O33,O44)</f>
        <v>12400</v>
      </c>
      <c r="P32" s="161"/>
      <c r="Q32" s="161">
        <f>SUM(Q33,Q44)</f>
        <v>3000</v>
      </c>
      <c r="R32" s="161"/>
      <c r="S32" s="161">
        <f>SUM(S33,S44)</f>
        <v>0</v>
      </c>
      <c r="T32" s="161"/>
    </row>
    <row r="33" spans="1:20" ht="12.75">
      <c r="A33" s="26">
        <v>613310</v>
      </c>
      <c r="B33" s="146" t="s">
        <v>225</v>
      </c>
      <c r="C33" s="146"/>
      <c r="D33" s="146"/>
      <c r="E33" s="146"/>
      <c r="F33" s="146"/>
      <c r="G33" s="146"/>
      <c r="H33" s="146"/>
      <c r="I33" s="161">
        <f>SUM(I34:J43)</f>
        <v>29400</v>
      </c>
      <c r="J33" s="161"/>
      <c r="K33" s="161">
        <f>SUM(K34:L43)</f>
        <v>17400</v>
      </c>
      <c r="L33" s="161"/>
      <c r="M33" s="161">
        <f>SUM(M34:N43)</f>
        <v>5200</v>
      </c>
      <c r="N33" s="161"/>
      <c r="O33" s="161">
        <f>SUM(O34:P43)</f>
        <v>6600</v>
      </c>
      <c r="P33" s="161"/>
      <c r="Q33" s="161">
        <f>SUM(Q34:R43)</f>
        <v>200</v>
      </c>
      <c r="R33" s="161"/>
      <c r="S33" s="161">
        <f>SUM(S34:T43)</f>
        <v>0</v>
      </c>
      <c r="T33" s="161"/>
    </row>
    <row r="34" spans="1:20" ht="12.75">
      <c r="A34" s="28">
        <v>613311</v>
      </c>
      <c r="B34" s="197" t="s">
        <v>226</v>
      </c>
      <c r="C34" s="197"/>
      <c r="D34" s="197"/>
      <c r="E34" s="197"/>
      <c r="F34" s="197"/>
      <c r="G34" s="197"/>
      <c r="H34" s="197"/>
      <c r="I34" s="181">
        <v>400</v>
      </c>
      <c r="J34" s="181"/>
      <c r="K34" s="181">
        <v>400</v>
      </c>
      <c r="L34" s="181"/>
      <c r="M34" s="181">
        <v>0</v>
      </c>
      <c r="N34" s="181"/>
      <c r="O34" s="181">
        <v>0</v>
      </c>
      <c r="P34" s="181"/>
      <c r="Q34" s="181">
        <v>0</v>
      </c>
      <c r="R34" s="181"/>
      <c r="S34" s="181">
        <v>0</v>
      </c>
      <c r="T34" s="181"/>
    </row>
    <row r="35" spans="1:20" ht="12.75">
      <c r="A35" s="28">
        <v>613312</v>
      </c>
      <c r="B35" s="197" t="s">
        <v>448</v>
      </c>
      <c r="C35" s="197"/>
      <c r="D35" s="197"/>
      <c r="E35" s="197"/>
      <c r="F35" s="197"/>
      <c r="G35" s="197"/>
      <c r="H35" s="197"/>
      <c r="I35" s="181">
        <v>3000</v>
      </c>
      <c r="J35" s="181"/>
      <c r="K35" s="181">
        <v>700</v>
      </c>
      <c r="L35" s="181"/>
      <c r="M35" s="181">
        <v>1000</v>
      </c>
      <c r="N35" s="181"/>
      <c r="O35" s="181">
        <v>1100</v>
      </c>
      <c r="P35" s="181"/>
      <c r="Q35" s="181">
        <v>200</v>
      </c>
      <c r="R35" s="181"/>
      <c r="S35" s="181">
        <v>0</v>
      </c>
      <c r="T35" s="181"/>
    </row>
    <row r="36" spans="1:20" ht="12.75">
      <c r="A36" s="28">
        <v>613313</v>
      </c>
      <c r="B36" s="197" t="s">
        <v>449</v>
      </c>
      <c r="C36" s="197"/>
      <c r="D36" s="197"/>
      <c r="E36" s="197"/>
      <c r="F36" s="197"/>
      <c r="G36" s="197"/>
      <c r="H36" s="197"/>
      <c r="I36" s="181">
        <v>13000</v>
      </c>
      <c r="J36" s="181"/>
      <c r="K36" s="181">
        <v>13000</v>
      </c>
      <c r="L36" s="181"/>
      <c r="M36" s="181">
        <v>0</v>
      </c>
      <c r="N36" s="181"/>
      <c r="O36" s="181">
        <v>0</v>
      </c>
      <c r="P36" s="181"/>
      <c r="Q36" s="181">
        <v>0</v>
      </c>
      <c r="R36" s="181"/>
      <c r="S36" s="181">
        <v>0</v>
      </c>
      <c r="T36" s="181"/>
    </row>
    <row r="37" spans="1:20" ht="12.75">
      <c r="A37" s="28">
        <v>613314</v>
      </c>
      <c r="B37" s="197" t="s">
        <v>450</v>
      </c>
      <c r="C37" s="197"/>
      <c r="D37" s="197"/>
      <c r="E37" s="197"/>
      <c r="F37" s="197"/>
      <c r="G37" s="197"/>
      <c r="H37" s="197"/>
      <c r="I37" s="181">
        <v>13000</v>
      </c>
      <c r="J37" s="181"/>
      <c r="K37" s="181">
        <v>3300</v>
      </c>
      <c r="L37" s="181"/>
      <c r="M37" s="181">
        <v>4200</v>
      </c>
      <c r="N37" s="181"/>
      <c r="O37" s="181">
        <v>5500</v>
      </c>
      <c r="P37" s="181"/>
      <c r="Q37" s="181">
        <v>0</v>
      </c>
      <c r="R37" s="181"/>
      <c r="S37" s="181">
        <v>0</v>
      </c>
      <c r="T37" s="181"/>
    </row>
    <row r="38" spans="1:20" ht="12.75">
      <c r="A38" s="77"/>
      <c r="B38" s="69"/>
      <c r="C38" s="69"/>
      <c r="D38" s="69"/>
      <c r="E38" s="69"/>
      <c r="F38" s="69"/>
      <c r="G38" s="69"/>
      <c r="H38" s="6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</row>
    <row r="39" spans="10:12" ht="12.75">
      <c r="J39" s="120"/>
      <c r="K39" s="490" t="s">
        <v>447</v>
      </c>
      <c r="L39" s="491"/>
    </row>
    <row r="40" spans="1:20" ht="12.75">
      <c r="A40" s="249" t="s">
        <v>439</v>
      </c>
      <c r="B40" s="331" t="s">
        <v>194</v>
      </c>
      <c r="C40" s="331"/>
      <c r="D40" s="331"/>
      <c r="E40" s="331"/>
      <c r="F40" s="331"/>
      <c r="G40" s="331"/>
      <c r="H40" s="331"/>
      <c r="I40" s="249" t="s">
        <v>440</v>
      </c>
      <c r="J40" s="249"/>
      <c r="K40" s="489" t="s">
        <v>441</v>
      </c>
      <c r="L40" s="489"/>
      <c r="M40" s="488" t="s">
        <v>442</v>
      </c>
      <c r="N40" s="488"/>
      <c r="O40" s="488" t="s">
        <v>443</v>
      </c>
      <c r="P40" s="488"/>
      <c r="Q40" s="488" t="s">
        <v>444</v>
      </c>
      <c r="R40" s="488"/>
      <c r="S40" s="488" t="s">
        <v>445</v>
      </c>
      <c r="T40" s="488"/>
    </row>
    <row r="41" spans="1:20" ht="12.75">
      <c r="A41" s="249"/>
      <c r="B41" s="331"/>
      <c r="C41" s="331"/>
      <c r="D41" s="331"/>
      <c r="E41" s="331"/>
      <c r="F41" s="331"/>
      <c r="G41" s="331"/>
      <c r="H41" s="331"/>
      <c r="I41" s="249"/>
      <c r="J41" s="249"/>
      <c r="K41" s="489"/>
      <c r="L41" s="489"/>
      <c r="M41" s="488"/>
      <c r="N41" s="488"/>
      <c r="O41" s="488"/>
      <c r="P41" s="488"/>
      <c r="Q41" s="488"/>
      <c r="R41" s="488"/>
      <c r="S41" s="488"/>
      <c r="T41" s="488"/>
    </row>
    <row r="42" spans="1:20" ht="12.75">
      <c r="A42" s="249"/>
      <c r="B42" s="331"/>
      <c r="C42" s="331"/>
      <c r="D42" s="331"/>
      <c r="E42" s="331"/>
      <c r="F42" s="331"/>
      <c r="G42" s="331"/>
      <c r="H42" s="331"/>
      <c r="I42" s="249"/>
      <c r="J42" s="249"/>
      <c r="K42" s="489"/>
      <c r="L42" s="489"/>
      <c r="M42" s="488"/>
      <c r="N42" s="488"/>
      <c r="O42" s="488"/>
      <c r="P42" s="488"/>
      <c r="Q42" s="488"/>
      <c r="R42" s="488"/>
      <c r="S42" s="488"/>
      <c r="T42" s="488"/>
    </row>
    <row r="43" spans="1:20" ht="12.75">
      <c r="A43" s="19" t="s">
        <v>45</v>
      </c>
      <c r="B43" s="195" t="s">
        <v>46</v>
      </c>
      <c r="C43" s="196"/>
      <c r="D43" s="196"/>
      <c r="E43" s="196"/>
      <c r="F43" s="196"/>
      <c r="G43" s="196"/>
      <c r="H43" s="196"/>
      <c r="I43" s="195" t="s">
        <v>47</v>
      </c>
      <c r="J43" s="196"/>
      <c r="K43" s="195" t="s">
        <v>48</v>
      </c>
      <c r="L43" s="196"/>
      <c r="M43" s="195" t="s">
        <v>57</v>
      </c>
      <c r="N43" s="196"/>
      <c r="O43" s="195" t="s">
        <v>58</v>
      </c>
      <c r="P43" s="196"/>
      <c r="Q43" s="195" t="s">
        <v>59</v>
      </c>
      <c r="R43" s="196"/>
      <c r="S43" s="195" t="s">
        <v>60</v>
      </c>
      <c r="T43" s="196"/>
    </row>
    <row r="44" spans="1:20" ht="12.75">
      <c r="A44" s="26">
        <v>613320</v>
      </c>
      <c r="B44" s="146" t="s">
        <v>380</v>
      </c>
      <c r="C44" s="146"/>
      <c r="D44" s="146"/>
      <c r="E44" s="146"/>
      <c r="F44" s="146"/>
      <c r="G44" s="146"/>
      <c r="H44" s="146"/>
      <c r="I44" s="161">
        <f>SUM(I45:J47)</f>
        <v>34000</v>
      </c>
      <c r="J44" s="161"/>
      <c r="K44" s="161">
        <f>SUM(K45:L47)</f>
        <v>3800</v>
      </c>
      <c r="L44" s="161"/>
      <c r="M44" s="161">
        <f>SUM(M45:N47)</f>
        <v>21600</v>
      </c>
      <c r="N44" s="161"/>
      <c r="O44" s="161">
        <f>SUM(O45:P47)</f>
        <v>5800</v>
      </c>
      <c r="P44" s="161"/>
      <c r="Q44" s="161">
        <f>SUM(Q45:R47)</f>
        <v>2800</v>
      </c>
      <c r="R44" s="161"/>
      <c r="S44" s="161">
        <f>SUM(S45:T47)</f>
        <v>0</v>
      </c>
      <c r="T44" s="161"/>
    </row>
    <row r="45" spans="1:20" ht="12.75">
      <c r="A45" s="28">
        <v>613321</v>
      </c>
      <c r="B45" s="197" t="s">
        <v>227</v>
      </c>
      <c r="C45" s="197"/>
      <c r="D45" s="197"/>
      <c r="E45" s="197"/>
      <c r="F45" s="197"/>
      <c r="G45" s="197"/>
      <c r="H45" s="197"/>
      <c r="I45" s="181">
        <v>16000</v>
      </c>
      <c r="J45" s="181"/>
      <c r="K45" s="181">
        <v>3400</v>
      </c>
      <c r="L45" s="181"/>
      <c r="M45" s="181">
        <v>4800</v>
      </c>
      <c r="N45" s="181"/>
      <c r="O45" s="181">
        <v>5100</v>
      </c>
      <c r="P45" s="181"/>
      <c r="Q45" s="181">
        <v>2700</v>
      </c>
      <c r="R45" s="181"/>
      <c r="S45" s="181">
        <v>0</v>
      </c>
      <c r="T45" s="181"/>
    </row>
    <row r="46" spans="1:20" ht="12.75">
      <c r="A46" s="28">
        <v>613322</v>
      </c>
      <c r="B46" s="492" t="s">
        <v>381</v>
      </c>
      <c r="C46" s="197"/>
      <c r="D46" s="197"/>
      <c r="E46" s="197"/>
      <c r="F46" s="197"/>
      <c r="G46" s="197"/>
      <c r="H46" s="197"/>
      <c r="I46" s="181">
        <v>2000</v>
      </c>
      <c r="J46" s="181"/>
      <c r="K46" s="181">
        <v>400</v>
      </c>
      <c r="L46" s="181"/>
      <c r="M46" s="181">
        <v>800</v>
      </c>
      <c r="N46" s="181"/>
      <c r="O46" s="181">
        <v>700</v>
      </c>
      <c r="P46" s="181"/>
      <c r="Q46" s="181">
        <v>100</v>
      </c>
      <c r="R46" s="181"/>
      <c r="S46" s="181">
        <v>0</v>
      </c>
      <c r="T46" s="181"/>
    </row>
    <row r="47" spans="1:20" ht="12.75">
      <c r="A47" s="28">
        <v>613324</v>
      </c>
      <c r="B47" s="492" t="s">
        <v>451</v>
      </c>
      <c r="C47" s="493"/>
      <c r="D47" s="493"/>
      <c r="E47" s="493"/>
      <c r="F47" s="493"/>
      <c r="G47" s="493"/>
      <c r="H47" s="493"/>
      <c r="I47" s="181">
        <v>16000</v>
      </c>
      <c r="J47" s="181"/>
      <c r="K47" s="181">
        <v>0</v>
      </c>
      <c r="L47" s="181"/>
      <c r="M47" s="181">
        <v>16000</v>
      </c>
      <c r="N47" s="181"/>
      <c r="O47" s="181">
        <v>0</v>
      </c>
      <c r="P47" s="181"/>
      <c r="Q47" s="181">
        <v>0</v>
      </c>
      <c r="R47" s="181"/>
      <c r="S47" s="181">
        <v>0</v>
      </c>
      <c r="T47" s="181"/>
    </row>
    <row r="48" spans="1:20" ht="12.75">
      <c r="A48" s="26">
        <v>613400</v>
      </c>
      <c r="B48" s="146" t="s">
        <v>228</v>
      </c>
      <c r="C48" s="146"/>
      <c r="D48" s="146"/>
      <c r="E48" s="146"/>
      <c r="F48" s="146"/>
      <c r="G48" s="146"/>
      <c r="H48" s="146"/>
      <c r="I48" s="161">
        <f>SUM(I49,I53)</f>
        <v>23200</v>
      </c>
      <c r="J48" s="161"/>
      <c r="K48" s="161">
        <f>SUM(K49,K53)</f>
        <v>6100</v>
      </c>
      <c r="L48" s="161"/>
      <c r="M48" s="161">
        <f>SUM(M49,M53)</f>
        <v>7200</v>
      </c>
      <c r="N48" s="161"/>
      <c r="O48" s="161">
        <f>SUM(O49,O53)</f>
        <v>9900</v>
      </c>
      <c r="P48" s="161"/>
      <c r="Q48" s="161">
        <f>SUM(Q49,Q53)</f>
        <v>0</v>
      </c>
      <c r="R48" s="161"/>
      <c r="S48" s="161">
        <f>SUM(S49,S53)</f>
        <v>0</v>
      </c>
      <c r="T48" s="161"/>
    </row>
    <row r="49" spans="1:20" ht="12.75">
      <c r="A49" s="26">
        <v>613410</v>
      </c>
      <c r="B49" s="146" t="s">
        <v>229</v>
      </c>
      <c r="C49" s="146"/>
      <c r="D49" s="146"/>
      <c r="E49" s="146"/>
      <c r="F49" s="146"/>
      <c r="G49" s="146"/>
      <c r="H49" s="146"/>
      <c r="I49" s="161">
        <f>SUM(I50:J52)</f>
        <v>21000</v>
      </c>
      <c r="J49" s="161"/>
      <c r="K49" s="161">
        <f>SUM(K50:L52)</f>
        <v>6100</v>
      </c>
      <c r="L49" s="161"/>
      <c r="M49" s="161">
        <f>SUM(M50:N52)</f>
        <v>7200</v>
      </c>
      <c r="N49" s="161"/>
      <c r="O49" s="161">
        <f>SUM(O50:P52)</f>
        <v>7700</v>
      </c>
      <c r="P49" s="161"/>
      <c r="Q49" s="161">
        <f>SUM(Q50:R52)</f>
        <v>0</v>
      </c>
      <c r="R49" s="161"/>
      <c r="S49" s="161">
        <f>SUM(S50:T52)</f>
        <v>0</v>
      </c>
      <c r="T49" s="161"/>
    </row>
    <row r="50" spans="1:20" ht="12.75">
      <c r="A50" s="28">
        <v>613415</v>
      </c>
      <c r="B50" s="197" t="s">
        <v>230</v>
      </c>
      <c r="C50" s="197"/>
      <c r="D50" s="197"/>
      <c r="E50" s="197"/>
      <c r="F50" s="197"/>
      <c r="G50" s="197"/>
      <c r="H50" s="197"/>
      <c r="I50" s="181">
        <v>1000</v>
      </c>
      <c r="J50" s="181"/>
      <c r="K50" s="181">
        <v>1000</v>
      </c>
      <c r="L50" s="181"/>
      <c r="M50" s="181">
        <v>0</v>
      </c>
      <c r="N50" s="181"/>
      <c r="O50" s="181">
        <v>0</v>
      </c>
      <c r="P50" s="181"/>
      <c r="Q50" s="181">
        <v>0</v>
      </c>
      <c r="R50" s="181"/>
      <c r="S50" s="181">
        <v>0</v>
      </c>
      <c r="T50" s="181"/>
    </row>
    <row r="51" spans="1:20" ht="12.75">
      <c r="A51" s="28">
        <v>613416</v>
      </c>
      <c r="B51" s="197" t="s">
        <v>231</v>
      </c>
      <c r="C51" s="197"/>
      <c r="D51" s="197"/>
      <c r="E51" s="197"/>
      <c r="F51" s="197"/>
      <c r="G51" s="197"/>
      <c r="H51" s="197"/>
      <c r="I51" s="181">
        <v>0</v>
      </c>
      <c r="J51" s="181"/>
      <c r="K51" s="181">
        <v>0</v>
      </c>
      <c r="L51" s="181"/>
      <c r="M51" s="181">
        <v>0</v>
      </c>
      <c r="N51" s="181"/>
      <c r="O51" s="181">
        <v>0</v>
      </c>
      <c r="P51" s="181"/>
      <c r="Q51" s="181">
        <v>0</v>
      </c>
      <c r="R51" s="181"/>
      <c r="S51" s="181">
        <v>0</v>
      </c>
      <c r="T51" s="181"/>
    </row>
    <row r="52" spans="1:20" ht="12.75">
      <c r="A52" s="28">
        <v>613419</v>
      </c>
      <c r="B52" s="197" t="s">
        <v>232</v>
      </c>
      <c r="C52" s="197"/>
      <c r="D52" s="197"/>
      <c r="E52" s="197"/>
      <c r="F52" s="197"/>
      <c r="G52" s="197"/>
      <c r="H52" s="197"/>
      <c r="I52" s="181">
        <v>20000</v>
      </c>
      <c r="J52" s="181"/>
      <c r="K52" s="181">
        <v>5100</v>
      </c>
      <c r="L52" s="181"/>
      <c r="M52" s="181">
        <v>7200</v>
      </c>
      <c r="N52" s="181"/>
      <c r="O52" s="181">
        <v>7700</v>
      </c>
      <c r="P52" s="181"/>
      <c r="Q52" s="181">
        <v>0</v>
      </c>
      <c r="R52" s="181"/>
      <c r="S52" s="181">
        <v>0</v>
      </c>
      <c r="T52" s="181"/>
    </row>
    <row r="53" spans="1:20" ht="12.75">
      <c r="A53" s="26">
        <v>613480</v>
      </c>
      <c r="B53" s="146" t="s">
        <v>233</v>
      </c>
      <c r="C53" s="146"/>
      <c r="D53" s="146"/>
      <c r="E53" s="146"/>
      <c r="F53" s="146"/>
      <c r="G53" s="146"/>
      <c r="H53" s="146"/>
      <c r="I53" s="161">
        <f>SUM(I54:J55)</f>
        <v>2200</v>
      </c>
      <c r="J53" s="161"/>
      <c r="K53" s="161">
        <f>SUM(K54:L55)</f>
        <v>0</v>
      </c>
      <c r="L53" s="161"/>
      <c r="M53" s="161">
        <f>SUM(M54:N55)</f>
        <v>0</v>
      </c>
      <c r="N53" s="161"/>
      <c r="O53" s="161">
        <f>SUM(O54:P55)</f>
        <v>2200</v>
      </c>
      <c r="P53" s="161"/>
      <c r="Q53" s="161">
        <f>SUM(Q54:R55)</f>
        <v>0</v>
      </c>
      <c r="R53" s="161"/>
      <c r="S53" s="161">
        <f>SUM(S54:T55)</f>
        <v>0</v>
      </c>
      <c r="T53" s="161"/>
    </row>
    <row r="54" spans="1:20" ht="12.75">
      <c r="A54" s="28">
        <v>613482</v>
      </c>
      <c r="B54" s="197" t="s">
        <v>234</v>
      </c>
      <c r="C54" s="197"/>
      <c r="D54" s="197"/>
      <c r="E54" s="197"/>
      <c r="F54" s="197"/>
      <c r="G54" s="197"/>
      <c r="H54" s="197"/>
      <c r="I54" s="181">
        <v>200</v>
      </c>
      <c r="J54" s="181"/>
      <c r="K54" s="181">
        <v>0</v>
      </c>
      <c r="L54" s="181"/>
      <c r="M54" s="181">
        <v>0</v>
      </c>
      <c r="N54" s="181"/>
      <c r="O54" s="181">
        <v>200</v>
      </c>
      <c r="P54" s="181"/>
      <c r="Q54" s="181">
        <v>0</v>
      </c>
      <c r="R54" s="181"/>
      <c r="S54" s="181">
        <v>0</v>
      </c>
      <c r="T54" s="181"/>
    </row>
    <row r="55" spans="1:20" ht="12.75">
      <c r="A55" s="28">
        <v>613484</v>
      </c>
      <c r="B55" s="197" t="s">
        <v>235</v>
      </c>
      <c r="C55" s="197"/>
      <c r="D55" s="197"/>
      <c r="E55" s="197"/>
      <c r="F55" s="197"/>
      <c r="G55" s="197"/>
      <c r="H55" s="197"/>
      <c r="I55" s="181">
        <v>2000</v>
      </c>
      <c r="J55" s="181"/>
      <c r="K55" s="181">
        <v>0</v>
      </c>
      <c r="L55" s="181"/>
      <c r="M55" s="181">
        <v>0</v>
      </c>
      <c r="N55" s="181"/>
      <c r="O55" s="181">
        <v>2000</v>
      </c>
      <c r="P55" s="181"/>
      <c r="Q55" s="181">
        <v>0</v>
      </c>
      <c r="R55" s="181"/>
      <c r="S55" s="181">
        <v>0</v>
      </c>
      <c r="T55" s="181"/>
    </row>
    <row r="56" spans="1:20" ht="12.75">
      <c r="A56" s="26">
        <v>613500</v>
      </c>
      <c r="B56" s="146" t="s">
        <v>236</v>
      </c>
      <c r="C56" s="146"/>
      <c r="D56" s="146"/>
      <c r="E56" s="146"/>
      <c r="F56" s="146"/>
      <c r="G56" s="146"/>
      <c r="H56" s="146"/>
      <c r="I56" s="161">
        <f>SUM(I57,I61)</f>
        <v>46000</v>
      </c>
      <c r="J56" s="161"/>
      <c r="K56" s="161">
        <f>SUM(K57,K61)</f>
        <v>46000</v>
      </c>
      <c r="L56" s="161"/>
      <c r="M56" s="161">
        <f>SUM(M57,M61)</f>
        <v>0</v>
      </c>
      <c r="N56" s="161"/>
      <c r="O56" s="161">
        <f>SUM(O57,O61)</f>
        <v>0</v>
      </c>
      <c r="P56" s="161"/>
      <c r="Q56" s="161">
        <f>SUM(Q57,Q61)</f>
        <v>0</v>
      </c>
      <c r="R56" s="161"/>
      <c r="S56" s="161">
        <f>SUM(S57,S61)</f>
        <v>0</v>
      </c>
      <c r="T56" s="161"/>
    </row>
    <row r="57" spans="1:20" ht="12.75">
      <c r="A57" s="26">
        <v>613510</v>
      </c>
      <c r="B57" s="146" t="s">
        <v>237</v>
      </c>
      <c r="C57" s="146"/>
      <c r="D57" s="146"/>
      <c r="E57" s="146"/>
      <c r="F57" s="146"/>
      <c r="G57" s="146"/>
      <c r="H57" s="146"/>
      <c r="I57" s="161">
        <f>SUM(I58:J60)</f>
        <v>18000</v>
      </c>
      <c r="J57" s="161"/>
      <c r="K57" s="161">
        <f>SUM(K58:L60)</f>
        <v>18000</v>
      </c>
      <c r="L57" s="161"/>
      <c r="M57" s="161">
        <f>SUM(M58:N60)</f>
        <v>0</v>
      </c>
      <c r="N57" s="161"/>
      <c r="O57" s="161">
        <f>SUM(O58:P60)</f>
        <v>0</v>
      </c>
      <c r="P57" s="161"/>
      <c r="Q57" s="161">
        <f>SUM(Q58:R60)</f>
        <v>0</v>
      </c>
      <c r="R57" s="161"/>
      <c r="S57" s="161">
        <f>SUM(S58:T60)</f>
        <v>0</v>
      </c>
      <c r="T57" s="161"/>
    </row>
    <row r="58" spans="1:20" ht="12.75">
      <c r="A58" s="28">
        <v>613511</v>
      </c>
      <c r="B58" s="248" t="s">
        <v>20</v>
      </c>
      <c r="C58" s="248"/>
      <c r="D58" s="248"/>
      <c r="E58" s="248"/>
      <c r="F58" s="248"/>
      <c r="G58" s="248"/>
      <c r="H58" s="248"/>
      <c r="I58" s="257">
        <v>0</v>
      </c>
      <c r="J58" s="257"/>
      <c r="K58" s="181">
        <v>0</v>
      </c>
      <c r="L58" s="181"/>
      <c r="M58" s="181">
        <v>0</v>
      </c>
      <c r="N58" s="181"/>
      <c r="O58" s="181">
        <v>0</v>
      </c>
      <c r="P58" s="181"/>
      <c r="Q58" s="181">
        <v>0</v>
      </c>
      <c r="R58" s="181"/>
      <c r="S58" s="181">
        <v>0</v>
      </c>
      <c r="T58" s="181"/>
    </row>
    <row r="59" spans="1:20" ht="12.75">
      <c r="A59" s="28">
        <v>613512</v>
      </c>
      <c r="B59" s="197" t="s">
        <v>238</v>
      </c>
      <c r="C59" s="197"/>
      <c r="D59" s="197"/>
      <c r="E59" s="197"/>
      <c r="F59" s="197"/>
      <c r="G59" s="197"/>
      <c r="H59" s="197"/>
      <c r="I59" s="257">
        <v>18000</v>
      </c>
      <c r="J59" s="257"/>
      <c r="K59" s="181">
        <v>18000</v>
      </c>
      <c r="L59" s="181"/>
      <c r="M59" s="181">
        <v>0</v>
      </c>
      <c r="N59" s="181"/>
      <c r="O59" s="181">
        <v>0</v>
      </c>
      <c r="P59" s="181"/>
      <c r="Q59" s="181">
        <v>0</v>
      </c>
      <c r="R59" s="181"/>
      <c r="S59" s="181">
        <v>0</v>
      </c>
      <c r="T59" s="181"/>
    </row>
    <row r="60" spans="1:20" ht="12.75">
      <c r="A60" s="28">
        <v>613513</v>
      </c>
      <c r="B60" s="197" t="s">
        <v>21</v>
      </c>
      <c r="C60" s="197"/>
      <c r="D60" s="197"/>
      <c r="E60" s="197"/>
      <c r="F60" s="197"/>
      <c r="G60" s="197"/>
      <c r="H60" s="197"/>
      <c r="I60" s="257">
        <v>0</v>
      </c>
      <c r="J60" s="257"/>
      <c r="K60" s="181">
        <v>0</v>
      </c>
      <c r="L60" s="181"/>
      <c r="M60" s="181">
        <v>0</v>
      </c>
      <c r="N60" s="181"/>
      <c r="O60" s="181">
        <v>0</v>
      </c>
      <c r="P60" s="181"/>
      <c r="Q60" s="181">
        <v>0</v>
      </c>
      <c r="R60" s="181"/>
      <c r="S60" s="181">
        <v>0</v>
      </c>
      <c r="T60" s="181"/>
    </row>
    <row r="61" spans="1:20" ht="12.75">
      <c r="A61" s="26">
        <v>613520</v>
      </c>
      <c r="B61" s="146" t="s">
        <v>239</v>
      </c>
      <c r="C61" s="146"/>
      <c r="D61" s="146"/>
      <c r="E61" s="146"/>
      <c r="F61" s="146"/>
      <c r="G61" s="146"/>
      <c r="H61" s="146"/>
      <c r="I61" s="161">
        <f>SUM(I62:J64)</f>
        <v>28000</v>
      </c>
      <c r="J61" s="161"/>
      <c r="K61" s="161">
        <f>SUM(K62:L64)</f>
        <v>28000</v>
      </c>
      <c r="L61" s="161"/>
      <c r="M61" s="161">
        <f>SUM(M62:N64)</f>
        <v>0</v>
      </c>
      <c r="N61" s="161"/>
      <c r="O61" s="161">
        <f>SUM(O62:P64)</f>
        <v>0</v>
      </c>
      <c r="P61" s="161"/>
      <c r="Q61" s="161">
        <f>SUM(Q62:R64)</f>
        <v>0</v>
      </c>
      <c r="R61" s="161"/>
      <c r="S61" s="161">
        <f>SUM(S62:T64)</f>
        <v>0</v>
      </c>
      <c r="T61" s="161"/>
    </row>
    <row r="62" spans="1:20" ht="12.75">
      <c r="A62" s="28">
        <v>613522</v>
      </c>
      <c r="B62" s="197" t="s">
        <v>240</v>
      </c>
      <c r="C62" s="197"/>
      <c r="D62" s="197"/>
      <c r="E62" s="197"/>
      <c r="F62" s="197"/>
      <c r="G62" s="197"/>
      <c r="H62" s="197"/>
      <c r="I62" s="181">
        <v>0</v>
      </c>
      <c r="J62" s="181"/>
      <c r="K62" s="181">
        <v>0</v>
      </c>
      <c r="L62" s="181"/>
      <c r="M62" s="181">
        <v>0</v>
      </c>
      <c r="N62" s="181"/>
      <c r="O62" s="181">
        <v>0</v>
      </c>
      <c r="P62" s="181"/>
      <c r="Q62" s="181">
        <v>0</v>
      </c>
      <c r="R62" s="181"/>
      <c r="S62" s="181">
        <v>0</v>
      </c>
      <c r="T62" s="181"/>
    </row>
    <row r="63" spans="1:20" ht="12.75">
      <c r="A63" s="28">
        <v>613523</v>
      </c>
      <c r="B63" s="197" t="s">
        <v>241</v>
      </c>
      <c r="C63" s="197"/>
      <c r="D63" s="197"/>
      <c r="E63" s="197"/>
      <c r="F63" s="197"/>
      <c r="G63" s="197"/>
      <c r="H63" s="197"/>
      <c r="I63" s="181">
        <v>3000</v>
      </c>
      <c r="J63" s="181"/>
      <c r="K63" s="181">
        <v>3000</v>
      </c>
      <c r="L63" s="181"/>
      <c r="M63" s="181">
        <v>0</v>
      </c>
      <c r="N63" s="181"/>
      <c r="O63" s="181">
        <v>0</v>
      </c>
      <c r="P63" s="181"/>
      <c r="Q63" s="181">
        <v>0</v>
      </c>
      <c r="R63" s="181"/>
      <c r="S63" s="181">
        <v>0</v>
      </c>
      <c r="T63" s="181"/>
    </row>
    <row r="64" spans="1:20" ht="12.75">
      <c r="A64" s="28">
        <v>613524</v>
      </c>
      <c r="B64" s="197" t="s">
        <v>242</v>
      </c>
      <c r="C64" s="197"/>
      <c r="D64" s="197"/>
      <c r="E64" s="197"/>
      <c r="F64" s="197"/>
      <c r="G64" s="197"/>
      <c r="H64" s="197"/>
      <c r="I64" s="181">
        <v>25000</v>
      </c>
      <c r="J64" s="181"/>
      <c r="K64" s="181">
        <v>25000</v>
      </c>
      <c r="L64" s="181"/>
      <c r="M64" s="181">
        <v>0</v>
      </c>
      <c r="N64" s="181"/>
      <c r="O64" s="181">
        <v>0</v>
      </c>
      <c r="P64" s="181"/>
      <c r="Q64" s="181">
        <v>0</v>
      </c>
      <c r="R64" s="181"/>
      <c r="S64" s="181">
        <v>0</v>
      </c>
      <c r="T64" s="181"/>
    </row>
    <row r="65" spans="1:20" ht="12.75">
      <c r="A65" s="26">
        <v>613600</v>
      </c>
      <c r="B65" s="146" t="s">
        <v>243</v>
      </c>
      <c r="C65" s="146"/>
      <c r="D65" s="146"/>
      <c r="E65" s="146"/>
      <c r="F65" s="146"/>
      <c r="G65" s="146"/>
      <c r="H65" s="146"/>
      <c r="I65" s="161">
        <f>SUM(I66)</f>
        <v>7000</v>
      </c>
      <c r="J65" s="161"/>
      <c r="K65" s="161">
        <f>SUM(K66)</f>
        <v>7000</v>
      </c>
      <c r="L65" s="161"/>
      <c r="M65" s="161">
        <f>SUM(M66)</f>
        <v>0</v>
      </c>
      <c r="N65" s="161"/>
      <c r="O65" s="161">
        <f>SUM(O66)</f>
        <v>0</v>
      </c>
      <c r="P65" s="161"/>
      <c r="Q65" s="161">
        <f>SUM(Q66)</f>
        <v>0</v>
      </c>
      <c r="R65" s="161"/>
      <c r="S65" s="161">
        <f>SUM(S66)</f>
        <v>0</v>
      </c>
      <c r="T65" s="161"/>
    </row>
    <row r="66" spans="1:20" ht="12.75">
      <c r="A66" s="26">
        <v>613610</v>
      </c>
      <c r="B66" s="146" t="s">
        <v>244</v>
      </c>
      <c r="C66" s="146"/>
      <c r="D66" s="146"/>
      <c r="E66" s="146"/>
      <c r="F66" s="146"/>
      <c r="G66" s="146"/>
      <c r="H66" s="146"/>
      <c r="I66" s="161">
        <f>SUM(I67)</f>
        <v>7000</v>
      </c>
      <c r="J66" s="161"/>
      <c r="K66" s="161">
        <f>SUM(K67)</f>
        <v>7000</v>
      </c>
      <c r="L66" s="161"/>
      <c r="M66" s="161">
        <f>SUM(M67)</f>
        <v>0</v>
      </c>
      <c r="N66" s="161"/>
      <c r="O66" s="161">
        <f>SUM(O67)</f>
        <v>0</v>
      </c>
      <c r="P66" s="161"/>
      <c r="Q66" s="161">
        <f>SUM(Q67)</f>
        <v>0</v>
      </c>
      <c r="R66" s="161"/>
      <c r="S66" s="161">
        <f>SUM(S67)</f>
        <v>0</v>
      </c>
      <c r="T66" s="161"/>
    </row>
    <row r="67" spans="1:20" ht="12.75">
      <c r="A67" s="28">
        <v>613611</v>
      </c>
      <c r="B67" s="197" t="s">
        <v>245</v>
      </c>
      <c r="C67" s="197"/>
      <c r="D67" s="197"/>
      <c r="E67" s="197"/>
      <c r="F67" s="197"/>
      <c r="G67" s="197"/>
      <c r="H67" s="197"/>
      <c r="I67" s="181">
        <v>7000</v>
      </c>
      <c r="J67" s="181"/>
      <c r="K67" s="181">
        <v>7000</v>
      </c>
      <c r="L67" s="181"/>
      <c r="M67" s="181">
        <v>0</v>
      </c>
      <c r="N67" s="181"/>
      <c r="O67" s="181">
        <v>0</v>
      </c>
      <c r="P67" s="181"/>
      <c r="Q67" s="181">
        <v>0</v>
      </c>
      <c r="R67" s="181"/>
      <c r="S67" s="181">
        <v>0</v>
      </c>
      <c r="T67" s="181"/>
    </row>
    <row r="68" spans="1:20" ht="12.75">
      <c r="A68" s="26">
        <v>613700</v>
      </c>
      <c r="B68" s="146" t="s">
        <v>246</v>
      </c>
      <c r="C68" s="146"/>
      <c r="D68" s="146"/>
      <c r="E68" s="146"/>
      <c r="F68" s="146"/>
      <c r="G68" s="146"/>
      <c r="H68" s="146"/>
      <c r="I68" s="161">
        <f>SUM(I69,I74)</f>
        <v>460100</v>
      </c>
      <c r="J68" s="161"/>
      <c r="K68" s="161">
        <f>SUM(K69,K74)</f>
        <v>60100</v>
      </c>
      <c r="L68" s="161"/>
      <c r="M68" s="161">
        <f>SUM(M69,M74)</f>
        <v>400000</v>
      </c>
      <c r="N68" s="161"/>
      <c r="O68" s="161">
        <f>SUM(O69,O74)</f>
        <v>0</v>
      </c>
      <c r="P68" s="161"/>
      <c r="Q68" s="161">
        <f>SUM(Q69,Q74)</f>
        <v>0</v>
      </c>
      <c r="R68" s="161"/>
      <c r="S68" s="161">
        <f>SUM(S69,S74)</f>
        <v>0</v>
      </c>
      <c r="T68" s="161"/>
    </row>
    <row r="69" spans="1:20" ht="12.75">
      <c r="A69" s="26">
        <v>613710</v>
      </c>
      <c r="B69" s="146" t="s">
        <v>247</v>
      </c>
      <c r="C69" s="146"/>
      <c r="D69" s="146"/>
      <c r="E69" s="146"/>
      <c r="F69" s="146"/>
      <c r="G69" s="146"/>
      <c r="H69" s="146"/>
      <c r="I69" s="161">
        <f>SUM(I70:J71,I72:J73)</f>
        <v>42100</v>
      </c>
      <c r="J69" s="161"/>
      <c r="K69" s="161">
        <f>SUM(K70:L71,K72:L73)</f>
        <v>42100</v>
      </c>
      <c r="L69" s="161"/>
      <c r="M69" s="161">
        <f>SUM(M70:N71,M72:N73)</f>
        <v>0</v>
      </c>
      <c r="N69" s="161"/>
      <c r="O69" s="161">
        <f>SUM(O70:P71,O72:P73)</f>
        <v>0</v>
      </c>
      <c r="P69" s="161"/>
      <c r="Q69" s="161">
        <f>SUM(Q70:R71,Q72:R73)</f>
        <v>0</v>
      </c>
      <c r="R69" s="161"/>
      <c r="S69" s="161">
        <f>SUM(S70:T71,S72:T73)</f>
        <v>0</v>
      </c>
      <c r="T69" s="161"/>
    </row>
    <row r="70" spans="1:20" ht="12.75">
      <c r="A70" s="28">
        <v>613711</v>
      </c>
      <c r="B70" s="197" t="s">
        <v>248</v>
      </c>
      <c r="C70" s="197"/>
      <c r="D70" s="197"/>
      <c r="E70" s="197"/>
      <c r="F70" s="197"/>
      <c r="G70" s="197"/>
      <c r="H70" s="197"/>
      <c r="I70" s="181">
        <v>40000</v>
      </c>
      <c r="J70" s="181"/>
      <c r="K70" s="181">
        <v>40000</v>
      </c>
      <c r="L70" s="181"/>
      <c r="M70" s="181">
        <v>0</v>
      </c>
      <c r="N70" s="181"/>
      <c r="O70" s="181">
        <v>0</v>
      </c>
      <c r="P70" s="181"/>
      <c r="Q70" s="181">
        <v>0</v>
      </c>
      <c r="R70" s="181"/>
      <c r="S70" s="181">
        <v>0</v>
      </c>
      <c r="T70" s="181"/>
    </row>
    <row r="71" spans="1:20" ht="12.75">
      <c r="A71" s="28">
        <v>613712</v>
      </c>
      <c r="B71" s="197" t="s">
        <v>249</v>
      </c>
      <c r="C71" s="197"/>
      <c r="D71" s="197"/>
      <c r="E71" s="197"/>
      <c r="F71" s="197"/>
      <c r="G71" s="197"/>
      <c r="H71" s="197"/>
      <c r="I71" s="181">
        <v>1000</v>
      </c>
      <c r="J71" s="181"/>
      <c r="K71" s="181">
        <v>1000</v>
      </c>
      <c r="L71" s="181"/>
      <c r="M71" s="181">
        <v>0</v>
      </c>
      <c r="N71" s="181"/>
      <c r="O71" s="181">
        <v>0</v>
      </c>
      <c r="P71" s="181"/>
      <c r="Q71" s="181">
        <v>0</v>
      </c>
      <c r="R71" s="181"/>
      <c r="S71" s="181">
        <v>0</v>
      </c>
      <c r="T71" s="181"/>
    </row>
    <row r="72" spans="1:20" ht="12.75">
      <c r="A72" s="28">
        <v>613713</v>
      </c>
      <c r="B72" s="197" t="s">
        <v>250</v>
      </c>
      <c r="C72" s="197"/>
      <c r="D72" s="197"/>
      <c r="E72" s="197"/>
      <c r="F72" s="197"/>
      <c r="G72" s="197"/>
      <c r="H72" s="197"/>
      <c r="I72" s="181">
        <v>1100</v>
      </c>
      <c r="J72" s="181"/>
      <c r="K72" s="181">
        <v>1100</v>
      </c>
      <c r="L72" s="181"/>
      <c r="M72" s="181">
        <v>0</v>
      </c>
      <c r="N72" s="181"/>
      <c r="O72" s="181">
        <v>0</v>
      </c>
      <c r="P72" s="181"/>
      <c r="Q72" s="181">
        <v>0</v>
      </c>
      <c r="R72" s="181"/>
      <c r="S72" s="181">
        <v>0</v>
      </c>
      <c r="T72" s="181"/>
    </row>
    <row r="73" spans="1:20" ht="12.75">
      <c r="A73" s="28">
        <v>613714</v>
      </c>
      <c r="B73" s="197" t="s">
        <v>251</v>
      </c>
      <c r="C73" s="197"/>
      <c r="D73" s="197"/>
      <c r="E73" s="197"/>
      <c r="F73" s="197"/>
      <c r="G73" s="197"/>
      <c r="H73" s="197"/>
      <c r="I73" s="181">
        <v>0</v>
      </c>
      <c r="J73" s="181"/>
      <c r="K73" s="181">
        <v>0</v>
      </c>
      <c r="L73" s="181"/>
      <c r="M73" s="181">
        <v>0</v>
      </c>
      <c r="N73" s="181"/>
      <c r="O73" s="181">
        <v>0</v>
      </c>
      <c r="P73" s="181"/>
      <c r="Q73" s="181">
        <v>0</v>
      </c>
      <c r="R73" s="181"/>
      <c r="S73" s="181">
        <v>0</v>
      </c>
      <c r="T73" s="181"/>
    </row>
    <row r="74" spans="1:20" ht="12.75">
      <c r="A74" s="26">
        <v>613720</v>
      </c>
      <c r="B74" s="146" t="s">
        <v>252</v>
      </c>
      <c r="C74" s="146"/>
      <c r="D74" s="146"/>
      <c r="E74" s="146"/>
      <c r="F74" s="146"/>
      <c r="G74" s="146"/>
      <c r="H74" s="146"/>
      <c r="I74" s="161">
        <f>SUM(I75:J83,I94)</f>
        <v>418000</v>
      </c>
      <c r="J74" s="161"/>
      <c r="K74" s="161">
        <f>SUM(K75:L83,K94)</f>
        <v>18000</v>
      </c>
      <c r="L74" s="161"/>
      <c r="M74" s="161">
        <f>SUM(M75:N83,M94)</f>
        <v>400000</v>
      </c>
      <c r="N74" s="161"/>
      <c r="O74" s="161">
        <f>SUM(O75:P77,O94)</f>
        <v>0</v>
      </c>
      <c r="P74" s="161"/>
      <c r="Q74" s="161">
        <f>SUM(Q75:R77,Q94)</f>
        <v>0</v>
      </c>
      <c r="R74" s="161"/>
      <c r="S74" s="161">
        <f>SUM(S75:T77,S94)</f>
        <v>0</v>
      </c>
      <c r="T74" s="161"/>
    </row>
    <row r="75" spans="1:20" ht="12.75">
      <c r="A75" s="28">
        <v>613721</v>
      </c>
      <c r="B75" s="197" t="s">
        <v>253</v>
      </c>
      <c r="C75" s="197"/>
      <c r="D75" s="197"/>
      <c r="E75" s="197"/>
      <c r="F75" s="197"/>
      <c r="G75" s="197"/>
      <c r="H75" s="197"/>
      <c r="I75" s="181">
        <v>6000</v>
      </c>
      <c r="J75" s="181"/>
      <c r="K75" s="181">
        <v>6000</v>
      </c>
      <c r="L75" s="181"/>
      <c r="M75" s="181">
        <v>0</v>
      </c>
      <c r="N75" s="181"/>
      <c r="O75" s="181">
        <v>0</v>
      </c>
      <c r="P75" s="181"/>
      <c r="Q75" s="181">
        <v>0</v>
      </c>
      <c r="R75" s="181"/>
      <c r="S75" s="181">
        <v>0</v>
      </c>
      <c r="T75" s="181"/>
    </row>
    <row r="76" spans="1:20" ht="12.75">
      <c r="A76" s="28">
        <v>613722</v>
      </c>
      <c r="B76" s="197" t="s">
        <v>453</v>
      </c>
      <c r="C76" s="197"/>
      <c r="D76" s="197"/>
      <c r="E76" s="197"/>
      <c r="F76" s="197"/>
      <c r="G76" s="197"/>
      <c r="H76" s="197"/>
      <c r="I76" s="181">
        <v>10000</v>
      </c>
      <c r="J76" s="181"/>
      <c r="K76" s="181">
        <v>10000</v>
      </c>
      <c r="L76" s="181"/>
      <c r="M76" s="181">
        <v>0</v>
      </c>
      <c r="N76" s="181"/>
      <c r="O76" s="181">
        <v>0</v>
      </c>
      <c r="P76" s="181"/>
      <c r="Q76" s="181">
        <v>0</v>
      </c>
      <c r="R76" s="181"/>
      <c r="S76" s="181">
        <v>0</v>
      </c>
      <c r="T76" s="181"/>
    </row>
    <row r="77" spans="1:20" ht="12.75">
      <c r="A77" s="28">
        <v>613723</v>
      </c>
      <c r="B77" s="197" t="s">
        <v>454</v>
      </c>
      <c r="C77" s="197"/>
      <c r="D77" s="197"/>
      <c r="E77" s="197"/>
      <c r="F77" s="197"/>
      <c r="G77" s="197"/>
      <c r="H77" s="197"/>
      <c r="I77" s="181">
        <v>2000</v>
      </c>
      <c r="J77" s="181"/>
      <c r="K77" s="181">
        <v>2000</v>
      </c>
      <c r="L77" s="181"/>
      <c r="M77" s="181">
        <v>0</v>
      </c>
      <c r="N77" s="181"/>
      <c r="O77" s="181">
        <v>0</v>
      </c>
      <c r="P77" s="181"/>
      <c r="Q77" s="181">
        <v>0</v>
      </c>
      <c r="R77" s="181"/>
      <c r="S77" s="181">
        <v>0</v>
      </c>
      <c r="T77" s="181"/>
    </row>
    <row r="78" spans="1:12" ht="12.75">
      <c r="A78" s="121"/>
      <c r="J78" s="120"/>
      <c r="K78" s="490" t="s">
        <v>452</v>
      </c>
      <c r="L78" s="491"/>
    </row>
    <row r="79" spans="1:20" ht="12.75">
      <c r="A79" s="249" t="s">
        <v>439</v>
      </c>
      <c r="B79" s="331" t="s">
        <v>194</v>
      </c>
      <c r="C79" s="331"/>
      <c r="D79" s="331"/>
      <c r="E79" s="331"/>
      <c r="F79" s="331"/>
      <c r="G79" s="331"/>
      <c r="H79" s="331"/>
      <c r="I79" s="249" t="s">
        <v>440</v>
      </c>
      <c r="J79" s="249"/>
      <c r="K79" s="489" t="s">
        <v>441</v>
      </c>
      <c r="L79" s="489"/>
      <c r="M79" s="488" t="s">
        <v>442</v>
      </c>
      <c r="N79" s="488"/>
      <c r="O79" s="488" t="s">
        <v>443</v>
      </c>
      <c r="P79" s="488"/>
      <c r="Q79" s="488" t="s">
        <v>444</v>
      </c>
      <c r="R79" s="488"/>
      <c r="S79" s="488" t="s">
        <v>445</v>
      </c>
      <c r="T79" s="488"/>
    </row>
    <row r="80" spans="1:20" ht="12.75">
      <c r="A80" s="249"/>
      <c r="B80" s="331"/>
      <c r="C80" s="331"/>
      <c r="D80" s="331"/>
      <c r="E80" s="331"/>
      <c r="F80" s="331"/>
      <c r="G80" s="331"/>
      <c r="H80" s="331"/>
      <c r="I80" s="249"/>
      <c r="J80" s="249"/>
      <c r="K80" s="489"/>
      <c r="L80" s="489"/>
      <c r="M80" s="488"/>
      <c r="N80" s="488"/>
      <c r="O80" s="488"/>
      <c r="P80" s="488"/>
      <c r="Q80" s="488"/>
      <c r="R80" s="488"/>
      <c r="S80" s="488"/>
      <c r="T80" s="488"/>
    </row>
    <row r="81" spans="1:20" ht="12.75">
      <c r="A81" s="249"/>
      <c r="B81" s="331"/>
      <c r="C81" s="331"/>
      <c r="D81" s="331"/>
      <c r="E81" s="331"/>
      <c r="F81" s="331"/>
      <c r="G81" s="331"/>
      <c r="H81" s="331"/>
      <c r="I81" s="249"/>
      <c r="J81" s="249"/>
      <c r="K81" s="489"/>
      <c r="L81" s="489"/>
      <c r="M81" s="488"/>
      <c r="N81" s="488"/>
      <c r="O81" s="488"/>
      <c r="P81" s="488"/>
      <c r="Q81" s="488"/>
      <c r="R81" s="488"/>
      <c r="S81" s="488"/>
      <c r="T81" s="488"/>
    </row>
    <row r="82" spans="1:20" ht="12.75">
      <c r="A82" s="19" t="s">
        <v>45</v>
      </c>
      <c r="B82" s="195" t="s">
        <v>46</v>
      </c>
      <c r="C82" s="196"/>
      <c r="D82" s="196"/>
      <c r="E82" s="196"/>
      <c r="F82" s="196"/>
      <c r="G82" s="196"/>
      <c r="H82" s="196"/>
      <c r="I82" s="195" t="s">
        <v>47</v>
      </c>
      <c r="J82" s="196"/>
      <c r="K82" s="195" t="s">
        <v>48</v>
      </c>
      <c r="L82" s="196"/>
      <c r="M82" s="195" t="s">
        <v>57</v>
      </c>
      <c r="N82" s="196"/>
      <c r="O82" s="195" t="s">
        <v>58</v>
      </c>
      <c r="P82" s="196"/>
      <c r="Q82" s="195" t="s">
        <v>59</v>
      </c>
      <c r="R82" s="196"/>
      <c r="S82" s="195" t="s">
        <v>60</v>
      </c>
      <c r="T82" s="196"/>
    </row>
    <row r="83" spans="1:20" ht="12.75">
      <c r="A83" s="28">
        <v>613724</v>
      </c>
      <c r="B83" s="197" t="s">
        <v>254</v>
      </c>
      <c r="C83" s="197"/>
      <c r="D83" s="197"/>
      <c r="E83" s="197"/>
      <c r="F83" s="197"/>
      <c r="G83" s="197"/>
      <c r="H83" s="197"/>
      <c r="I83" s="181">
        <v>400000</v>
      </c>
      <c r="J83" s="181"/>
      <c r="K83" s="181">
        <v>0</v>
      </c>
      <c r="L83" s="181"/>
      <c r="M83" s="181">
        <v>400000</v>
      </c>
      <c r="N83" s="181"/>
      <c r="O83" s="181">
        <v>0</v>
      </c>
      <c r="P83" s="181"/>
      <c r="Q83" s="181">
        <v>0</v>
      </c>
      <c r="R83" s="181"/>
      <c r="S83" s="181">
        <v>0</v>
      </c>
      <c r="T83" s="181"/>
    </row>
    <row r="84" spans="1:20" ht="12.75">
      <c r="A84" s="26">
        <v>613800</v>
      </c>
      <c r="B84" s="146" t="s">
        <v>256</v>
      </c>
      <c r="C84" s="146"/>
      <c r="D84" s="146"/>
      <c r="E84" s="146"/>
      <c r="F84" s="146"/>
      <c r="G84" s="146"/>
      <c r="H84" s="146"/>
      <c r="I84" s="161">
        <f>SUM(I85)</f>
        <v>4000</v>
      </c>
      <c r="J84" s="161"/>
      <c r="K84" s="161">
        <f>SUM(K85)</f>
        <v>0</v>
      </c>
      <c r="L84" s="161"/>
      <c r="M84" s="161">
        <f>SUM(M85)</f>
        <v>4000</v>
      </c>
      <c r="N84" s="161"/>
      <c r="O84" s="161">
        <f>SUM(O85)</f>
        <v>0</v>
      </c>
      <c r="P84" s="161"/>
      <c r="Q84" s="161">
        <f>SUM(Q85)</f>
        <v>0</v>
      </c>
      <c r="R84" s="161"/>
      <c r="S84" s="161">
        <f>SUM(S85)</f>
        <v>0</v>
      </c>
      <c r="T84" s="161"/>
    </row>
    <row r="85" spans="1:20" ht="12.75">
      <c r="A85" s="26">
        <v>613820</v>
      </c>
      <c r="B85" s="146" t="s">
        <v>255</v>
      </c>
      <c r="C85" s="146"/>
      <c r="D85" s="146"/>
      <c r="E85" s="146"/>
      <c r="F85" s="146"/>
      <c r="G85" s="146"/>
      <c r="H85" s="146"/>
      <c r="I85" s="161">
        <f>SUM(I86)</f>
        <v>4000</v>
      </c>
      <c r="J85" s="161"/>
      <c r="K85" s="161">
        <f>SUM(K86)</f>
        <v>0</v>
      </c>
      <c r="L85" s="161"/>
      <c r="M85" s="161">
        <f>SUM(M86)</f>
        <v>4000</v>
      </c>
      <c r="N85" s="161"/>
      <c r="O85" s="161">
        <f>SUM(O86)</f>
        <v>0</v>
      </c>
      <c r="P85" s="161"/>
      <c r="Q85" s="161">
        <f>SUM(Q86)</f>
        <v>0</v>
      </c>
      <c r="R85" s="161"/>
      <c r="S85" s="161">
        <f>SUM(S86)</f>
        <v>0</v>
      </c>
      <c r="T85" s="161"/>
    </row>
    <row r="86" spans="1:20" ht="12.75">
      <c r="A86" s="28">
        <v>613821</v>
      </c>
      <c r="B86" s="197" t="s">
        <v>257</v>
      </c>
      <c r="C86" s="197"/>
      <c r="D86" s="197"/>
      <c r="E86" s="197"/>
      <c r="F86" s="197"/>
      <c r="G86" s="197"/>
      <c r="H86" s="197"/>
      <c r="I86" s="181">
        <v>4000</v>
      </c>
      <c r="J86" s="181"/>
      <c r="K86" s="181">
        <v>0</v>
      </c>
      <c r="L86" s="181"/>
      <c r="M86" s="181">
        <v>4000</v>
      </c>
      <c r="N86" s="181"/>
      <c r="O86" s="181">
        <v>0</v>
      </c>
      <c r="P86" s="181"/>
      <c r="Q86" s="181">
        <v>0</v>
      </c>
      <c r="R86" s="181"/>
      <c r="S86" s="181">
        <v>0</v>
      </c>
      <c r="T86" s="181"/>
    </row>
    <row r="87" spans="1:20" ht="12.75">
      <c r="A87" s="26">
        <v>613900</v>
      </c>
      <c r="B87" s="146" t="s">
        <v>258</v>
      </c>
      <c r="C87" s="146"/>
      <c r="D87" s="146"/>
      <c r="E87" s="146"/>
      <c r="F87" s="146"/>
      <c r="G87" s="146"/>
      <c r="H87" s="146"/>
      <c r="I87" s="161">
        <f>SUM(I88,I92,I96,I98,I100,I106,I108)</f>
        <v>521000</v>
      </c>
      <c r="J87" s="161"/>
      <c r="K87" s="161">
        <f>SUM(K88,K92,K96,K98,K100,K106,K108)</f>
        <v>350000</v>
      </c>
      <c r="L87" s="161"/>
      <c r="M87" s="161">
        <f>SUM(M88,M92,M96,M98,M100,M106,M108)</f>
        <v>110000</v>
      </c>
      <c r="N87" s="161"/>
      <c r="O87" s="161">
        <f>SUM(O88,O92,O96,O98,O100,O106,O108)</f>
        <v>48000</v>
      </c>
      <c r="P87" s="161"/>
      <c r="Q87" s="161">
        <f>SUM(Q88,Q92,Q96,Q98,Q100,Q106,Q108)</f>
        <v>23000</v>
      </c>
      <c r="R87" s="161"/>
      <c r="S87" s="161">
        <f>SUM(S88,S92,S96,S98,S100,S106,S108)</f>
        <v>0</v>
      </c>
      <c r="T87" s="161"/>
    </row>
    <row r="88" spans="1:20" ht="12.75">
      <c r="A88" s="26">
        <v>613910</v>
      </c>
      <c r="B88" s="146" t="s">
        <v>259</v>
      </c>
      <c r="C88" s="146"/>
      <c r="D88" s="146"/>
      <c r="E88" s="146"/>
      <c r="F88" s="146"/>
      <c r="G88" s="146"/>
      <c r="H88" s="146"/>
      <c r="I88" s="161">
        <f>SUM(I89:J91)</f>
        <v>123000</v>
      </c>
      <c r="J88" s="161"/>
      <c r="K88" s="161">
        <f>SUM(K89:L91)</f>
        <v>70000</v>
      </c>
      <c r="L88" s="161"/>
      <c r="M88" s="161">
        <f>SUM(M89:N91)</f>
        <v>44000</v>
      </c>
      <c r="N88" s="161"/>
      <c r="O88" s="161">
        <f>SUM(O89:P91)</f>
        <v>9000</v>
      </c>
      <c r="P88" s="161"/>
      <c r="Q88" s="161">
        <f>SUM(Q89:R91)</f>
        <v>0</v>
      </c>
      <c r="R88" s="161"/>
      <c r="S88" s="161">
        <f>SUM(S89:T91)</f>
        <v>0</v>
      </c>
      <c r="T88" s="161"/>
    </row>
    <row r="89" spans="1:20" ht="12.75">
      <c r="A89" s="28">
        <v>613914</v>
      </c>
      <c r="B89" s="197" t="s">
        <v>260</v>
      </c>
      <c r="C89" s="197"/>
      <c r="D89" s="197"/>
      <c r="E89" s="197"/>
      <c r="F89" s="197"/>
      <c r="G89" s="197"/>
      <c r="H89" s="197"/>
      <c r="I89" s="181">
        <v>50000</v>
      </c>
      <c r="J89" s="181"/>
      <c r="K89" s="181">
        <v>50000</v>
      </c>
      <c r="L89" s="181"/>
      <c r="M89" s="181">
        <v>0</v>
      </c>
      <c r="N89" s="181"/>
      <c r="O89" s="181">
        <v>0</v>
      </c>
      <c r="P89" s="181"/>
      <c r="Q89" s="181">
        <v>0</v>
      </c>
      <c r="R89" s="181"/>
      <c r="S89" s="181">
        <v>0</v>
      </c>
      <c r="T89" s="181"/>
    </row>
    <row r="90" spans="1:20" ht="12.75">
      <c r="A90" s="28">
        <v>613915</v>
      </c>
      <c r="B90" s="197" t="s">
        <v>455</v>
      </c>
      <c r="C90" s="197"/>
      <c r="D90" s="197"/>
      <c r="E90" s="197"/>
      <c r="F90" s="197"/>
      <c r="G90" s="197"/>
      <c r="H90" s="197"/>
      <c r="I90" s="181">
        <v>35000</v>
      </c>
      <c r="J90" s="181"/>
      <c r="K90" s="181">
        <v>0</v>
      </c>
      <c r="L90" s="181"/>
      <c r="M90" s="181">
        <v>35000</v>
      </c>
      <c r="N90" s="181"/>
      <c r="O90" s="181">
        <v>0</v>
      </c>
      <c r="P90" s="181"/>
      <c r="Q90" s="181">
        <v>0</v>
      </c>
      <c r="R90" s="181"/>
      <c r="S90" s="181">
        <v>0</v>
      </c>
      <c r="T90" s="181"/>
    </row>
    <row r="91" spans="1:20" ht="12.75">
      <c r="A91" s="28">
        <v>613919</v>
      </c>
      <c r="B91" s="197" t="s">
        <v>456</v>
      </c>
      <c r="C91" s="197"/>
      <c r="D91" s="197"/>
      <c r="E91" s="197"/>
      <c r="F91" s="197"/>
      <c r="G91" s="197"/>
      <c r="H91" s="197"/>
      <c r="I91" s="181">
        <v>38000</v>
      </c>
      <c r="J91" s="181"/>
      <c r="K91" s="181">
        <v>20000</v>
      </c>
      <c r="L91" s="181"/>
      <c r="M91" s="181">
        <v>9000</v>
      </c>
      <c r="N91" s="181"/>
      <c r="O91" s="181">
        <v>9000</v>
      </c>
      <c r="P91" s="181"/>
      <c r="Q91" s="181">
        <v>0</v>
      </c>
      <c r="R91" s="181"/>
      <c r="S91" s="181">
        <v>0</v>
      </c>
      <c r="T91" s="181"/>
    </row>
    <row r="92" spans="1:20" ht="12.75">
      <c r="A92" s="26">
        <v>613920</v>
      </c>
      <c r="B92" s="146" t="s">
        <v>261</v>
      </c>
      <c r="C92" s="146"/>
      <c r="D92" s="146"/>
      <c r="E92" s="146"/>
      <c r="F92" s="146"/>
      <c r="G92" s="146"/>
      <c r="H92" s="146"/>
      <c r="I92" s="161">
        <f>SUM(I93:J94)</f>
        <v>0</v>
      </c>
      <c r="J92" s="161"/>
      <c r="K92" s="161">
        <f>SUM(K93:L94)</f>
        <v>0</v>
      </c>
      <c r="L92" s="161"/>
      <c r="M92" s="161">
        <f>SUM(M93:N94)</f>
        <v>0</v>
      </c>
      <c r="N92" s="161"/>
      <c r="O92" s="161">
        <f>SUM(O93:P94)</f>
        <v>0</v>
      </c>
      <c r="P92" s="161"/>
      <c r="Q92" s="161">
        <f>SUM(Q93:R94)</f>
        <v>0</v>
      </c>
      <c r="R92" s="161"/>
      <c r="S92" s="161">
        <f>SUM(S93:T94)</f>
        <v>0</v>
      </c>
      <c r="T92" s="161"/>
    </row>
    <row r="93" spans="1:20" ht="12.75">
      <c r="A93" s="28">
        <v>613922</v>
      </c>
      <c r="B93" s="197" t="s">
        <v>262</v>
      </c>
      <c r="C93" s="197"/>
      <c r="D93" s="197"/>
      <c r="E93" s="197"/>
      <c r="F93" s="197"/>
      <c r="G93" s="197"/>
      <c r="H93" s="197"/>
      <c r="I93" s="181">
        <v>0</v>
      </c>
      <c r="J93" s="181"/>
      <c r="K93" s="181">
        <v>0</v>
      </c>
      <c r="L93" s="181"/>
      <c r="M93" s="181">
        <v>0</v>
      </c>
      <c r="N93" s="181"/>
      <c r="O93" s="181">
        <v>0</v>
      </c>
      <c r="P93" s="181"/>
      <c r="Q93" s="181">
        <v>0</v>
      </c>
      <c r="R93" s="181"/>
      <c r="S93" s="181">
        <v>0</v>
      </c>
      <c r="T93" s="181"/>
    </row>
    <row r="94" spans="1:20" ht="12.75">
      <c r="A94" s="53">
        <v>613930</v>
      </c>
      <c r="B94" s="494" t="s">
        <v>367</v>
      </c>
      <c r="C94" s="494"/>
      <c r="D94" s="494"/>
      <c r="E94" s="494"/>
      <c r="F94" s="494"/>
      <c r="G94" s="494"/>
      <c r="H94" s="494"/>
      <c r="I94" s="465">
        <f>SUM(I95)</f>
        <v>0</v>
      </c>
      <c r="J94" s="465"/>
      <c r="K94" s="465">
        <v>0</v>
      </c>
      <c r="L94" s="465"/>
      <c r="M94" s="465">
        <v>0</v>
      </c>
      <c r="N94" s="465"/>
      <c r="O94" s="465">
        <v>0</v>
      </c>
      <c r="P94" s="465"/>
      <c r="Q94" s="465">
        <v>0</v>
      </c>
      <c r="R94" s="465"/>
      <c r="S94" s="465">
        <v>0</v>
      </c>
      <c r="T94" s="465"/>
    </row>
    <row r="95" spans="1:20" ht="12.75">
      <c r="A95" s="28">
        <v>613937</v>
      </c>
      <c r="B95" s="443" t="s">
        <v>368</v>
      </c>
      <c r="C95" s="495"/>
      <c r="D95" s="495"/>
      <c r="E95" s="495"/>
      <c r="F95" s="495"/>
      <c r="G95" s="495"/>
      <c r="H95" s="496"/>
      <c r="I95" s="497">
        <v>0</v>
      </c>
      <c r="J95" s="498"/>
      <c r="K95" s="497">
        <v>0</v>
      </c>
      <c r="L95" s="498"/>
      <c r="M95" s="497">
        <v>0</v>
      </c>
      <c r="N95" s="498"/>
      <c r="O95" s="497">
        <v>0</v>
      </c>
      <c r="P95" s="498"/>
      <c r="Q95" s="497">
        <v>0</v>
      </c>
      <c r="R95" s="498"/>
      <c r="S95" s="497">
        <v>0</v>
      </c>
      <c r="T95" s="498"/>
    </row>
    <row r="96" spans="1:20" ht="12.75">
      <c r="A96" s="26">
        <v>613940</v>
      </c>
      <c r="B96" s="146" t="s">
        <v>263</v>
      </c>
      <c r="C96" s="146"/>
      <c r="D96" s="146"/>
      <c r="E96" s="146"/>
      <c r="F96" s="146"/>
      <c r="G96" s="146"/>
      <c r="H96" s="146"/>
      <c r="I96" s="161">
        <f>SUM(I97)</f>
        <v>2000</v>
      </c>
      <c r="J96" s="161"/>
      <c r="K96" s="161">
        <f>SUM(K97)</f>
        <v>0</v>
      </c>
      <c r="L96" s="161"/>
      <c r="M96" s="161">
        <f>SUM(M97)</f>
        <v>2000</v>
      </c>
      <c r="N96" s="161"/>
      <c r="O96" s="161">
        <f>SUM(O97)</f>
        <v>0</v>
      </c>
      <c r="P96" s="161"/>
      <c r="Q96" s="161">
        <f>SUM(Q97)</f>
        <v>0</v>
      </c>
      <c r="R96" s="161"/>
      <c r="S96" s="161">
        <f>SUM(S97)</f>
        <v>0</v>
      </c>
      <c r="T96" s="161"/>
    </row>
    <row r="97" spans="1:20" ht="12.75">
      <c r="A97" s="28">
        <v>613941</v>
      </c>
      <c r="B97" s="197" t="s">
        <v>264</v>
      </c>
      <c r="C97" s="197"/>
      <c r="D97" s="197"/>
      <c r="E97" s="197"/>
      <c r="F97" s="197"/>
      <c r="G97" s="197"/>
      <c r="H97" s="197"/>
      <c r="I97" s="181">
        <v>2000</v>
      </c>
      <c r="J97" s="181"/>
      <c r="K97" s="181">
        <v>0</v>
      </c>
      <c r="L97" s="181"/>
      <c r="M97" s="181">
        <v>2000</v>
      </c>
      <c r="N97" s="181"/>
      <c r="O97" s="181">
        <v>0</v>
      </c>
      <c r="P97" s="181"/>
      <c r="Q97" s="181">
        <v>0</v>
      </c>
      <c r="R97" s="181"/>
      <c r="S97" s="181">
        <v>0</v>
      </c>
      <c r="T97" s="181"/>
    </row>
    <row r="98" spans="1:20" ht="12.75">
      <c r="A98" s="26">
        <v>613960</v>
      </c>
      <c r="B98" s="146" t="s">
        <v>265</v>
      </c>
      <c r="C98" s="146"/>
      <c r="D98" s="146"/>
      <c r="E98" s="146"/>
      <c r="F98" s="146"/>
      <c r="G98" s="146"/>
      <c r="H98" s="146"/>
      <c r="I98" s="161">
        <f>SUM(I99)</f>
        <v>4000</v>
      </c>
      <c r="J98" s="161"/>
      <c r="K98" s="161">
        <f>SUM(K99)</f>
        <v>0</v>
      </c>
      <c r="L98" s="161"/>
      <c r="M98" s="161">
        <f>SUM(M99)</f>
        <v>4000</v>
      </c>
      <c r="N98" s="161"/>
      <c r="O98" s="161">
        <f>SUM(O99)</f>
        <v>0</v>
      </c>
      <c r="P98" s="161"/>
      <c r="Q98" s="161">
        <f>SUM(Q99)</f>
        <v>0</v>
      </c>
      <c r="R98" s="161"/>
      <c r="S98" s="161">
        <f>SUM(S99)</f>
        <v>0</v>
      </c>
      <c r="T98" s="161"/>
    </row>
    <row r="99" spans="1:20" ht="12.75">
      <c r="A99" s="28">
        <v>613961</v>
      </c>
      <c r="B99" s="197" t="s">
        <v>266</v>
      </c>
      <c r="C99" s="197"/>
      <c r="D99" s="197"/>
      <c r="E99" s="197"/>
      <c r="F99" s="197"/>
      <c r="G99" s="197"/>
      <c r="H99" s="197"/>
      <c r="I99" s="181">
        <v>4000</v>
      </c>
      <c r="J99" s="181"/>
      <c r="K99" s="181">
        <v>0</v>
      </c>
      <c r="L99" s="181"/>
      <c r="M99" s="181">
        <v>4000</v>
      </c>
      <c r="N99" s="181"/>
      <c r="O99" s="181">
        <v>0</v>
      </c>
      <c r="P99" s="181"/>
      <c r="Q99" s="181">
        <v>0</v>
      </c>
      <c r="R99" s="181"/>
      <c r="S99" s="181">
        <v>0</v>
      </c>
      <c r="T99" s="181"/>
    </row>
    <row r="100" spans="1:20" ht="12.75">
      <c r="A100" s="26">
        <v>613970</v>
      </c>
      <c r="B100" s="146" t="s">
        <v>267</v>
      </c>
      <c r="C100" s="146"/>
      <c r="D100" s="146"/>
      <c r="E100" s="146"/>
      <c r="F100" s="146"/>
      <c r="G100" s="146"/>
      <c r="H100" s="146"/>
      <c r="I100" s="161">
        <f>SUM(I101:J105)</f>
        <v>215000</v>
      </c>
      <c r="J100" s="161"/>
      <c r="K100" s="161">
        <f>SUM(K101:L105)</f>
        <v>215000</v>
      </c>
      <c r="L100" s="161"/>
      <c r="M100" s="161">
        <f>SUM(M101:N105)</f>
        <v>0</v>
      </c>
      <c r="N100" s="161"/>
      <c r="O100" s="161">
        <f>SUM(O101:P105)</f>
        <v>0</v>
      </c>
      <c r="P100" s="161"/>
      <c r="Q100" s="161">
        <f>SUM(Q101:R105)</f>
        <v>0</v>
      </c>
      <c r="R100" s="161"/>
      <c r="S100" s="161">
        <f>SUM(S101:T105)</f>
        <v>0</v>
      </c>
      <c r="T100" s="161"/>
    </row>
    <row r="101" spans="1:20" ht="12.75">
      <c r="A101" s="122">
        <v>613971</v>
      </c>
      <c r="B101" s="175" t="s">
        <v>457</v>
      </c>
      <c r="C101" s="328"/>
      <c r="D101" s="328"/>
      <c r="E101" s="328"/>
      <c r="F101" s="328"/>
      <c r="G101" s="328"/>
      <c r="H101" s="329"/>
      <c r="I101" s="191">
        <v>130000</v>
      </c>
      <c r="J101" s="192"/>
      <c r="K101" s="191">
        <v>130000</v>
      </c>
      <c r="L101" s="192"/>
      <c r="M101" s="191">
        <v>0</v>
      </c>
      <c r="N101" s="192"/>
      <c r="O101" s="191">
        <v>0</v>
      </c>
      <c r="P101" s="192"/>
      <c r="Q101" s="191">
        <v>0</v>
      </c>
      <c r="R101" s="192"/>
      <c r="S101" s="191">
        <v>0</v>
      </c>
      <c r="T101" s="192"/>
    </row>
    <row r="102" spans="1:20" ht="12.75">
      <c r="A102" s="122">
        <v>613972</v>
      </c>
      <c r="B102" s="175" t="s">
        <v>458</v>
      </c>
      <c r="C102" s="176"/>
      <c r="D102" s="176"/>
      <c r="E102" s="176"/>
      <c r="F102" s="176"/>
      <c r="G102" s="176"/>
      <c r="H102" s="177"/>
      <c r="I102" s="191">
        <v>0</v>
      </c>
      <c r="J102" s="192"/>
      <c r="K102" s="191">
        <v>0</v>
      </c>
      <c r="L102" s="192"/>
      <c r="M102" s="191">
        <v>0</v>
      </c>
      <c r="N102" s="192"/>
      <c r="O102" s="191">
        <v>0</v>
      </c>
      <c r="P102" s="192"/>
      <c r="Q102" s="191">
        <v>0</v>
      </c>
      <c r="R102" s="192"/>
      <c r="S102" s="191">
        <v>0</v>
      </c>
      <c r="T102" s="192"/>
    </row>
    <row r="103" spans="1:20" ht="12.75">
      <c r="A103" s="28">
        <v>613973</v>
      </c>
      <c r="B103" s="197" t="s">
        <v>268</v>
      </c>
      <c r="C103" s="197"/>
      <c r="D103" s="197"/>
      <c r="E103" s="197"/>
      <c r="F103" s="197"/>
      <c r="G103" s="197"/>
      <c r="H103" s="197"/>
      <c r="I103" s="181">
        <v>18000</v>
      </c>
      <c r="J103" s="181"/>
      <c r="K103" s="181">
        <v>18000</v>
      </c>
      <c r="L103" s="181"/>
      <c r="M103" s="181">
        <v>0</v>
      </c>
      <c r="N103" s="181"/>
      <c r="O103" s="181">
        <v>0</v>
      </c>
      <c r="P103" s="181"/>
      <c r="Q103" s="181">
        <v>0</v>
      </c>
      <c r="R103" s="181"/>
      <c r="S103" s="181">
        <v>0</v>
      </c>
      <c r="T103" s="181"/>
    </row>
    <row r="104" spans="1:20" ht="12.75">
      <c r="A104" s="28">
        <v>613974</v>
      </c>
      <c r="B104" s="197" t="s">
        <v>269</v>
      </c>
      <c r="C104" s="197"/>
      <c r="D104" s="197"/>
      <c r="E104" s="197"/>
      <c r="F104" s="197"/>
      <c r="G104" s="197"/>
      <c r="H104" s="197"/>
      <c r="I104" s="181">
        <v>7000</v>
      </c>
      <c r="J104" s="181"/>
      <c r="K104" s="181">
        <v>7000</v>
      </c>
      <c r="L104" s="181"/>
      <c r="M104" s="181">
        <v>0</v>
      </c>
      <c r="N104" s="181"/>
      <c r="O104" s="181">
        <v>0</v>
      </c>
      <c r="P104" s="181"/>
      <c r="Q104" s="181">
        <v>0</v>
      </c>
      <c r="R104" s="181"/>
      <c r="S104" s="181">
        <v>0</v>
      </c>
      <c r="T104" s="181"/>
    </row>
    <row r="105" spans="1:20" ht="12.75">
      <c r="A105" s="28">
        <v>613975</v>
      </c>
      <c r="B105" s="197" t="s">
        <v>270</v>
      </c>
      <c r="C105" s="197"/>
      <c r="D105" s="197"/>
      <c r="E105" s="197"/>
      <c r="F105" s="197"/>
      <c r="G105" s="197"/>
      <c r="H105" s="197"/>
      <c r="I105" s="181">
        <v>60000</v>
      </c>
      <c r="J105" s="181"/>
      <c r="K105" s="181">
        <v>60000</v>
      </c>
      <c r="L105" s="181"/>
      <c r="M105" s="181">
        <v>0</v>
      </c>
      <c r="N105" s="181"/>
      <c r="O105" s="181">
        <v>0</v>
      </c>
      <c r="P105" s="181"/>
      <c r="Q105" s="181">
        <v>0</v>
      </c>
      <c r="R105" s="181"/>
      <c r="S105" s="181">
        <v>0</v>
      </c>
      <c r="T105" s="181"/>
    </row>
    <row r="106" spans="1:20" ht="12.75">
      <c r="A106" s="26">
        <v>613980</v>
      </c>
      <c r="B106" s="146" t="s">
        <v>271</v>
      </c>
      <c r="C106" s="146"/>
      <c r="D106" s="146"/>
      <c r="E106" s="146"/>
      <c r="F106" s="146"/>
      <c r="G106" s="146"/>
      <c r="H106" s="146"/>
      <c r="I106" s="161">
        <f>SUM(I107)</f>
        <v>3000</v>
      </c>
      <c r="J106" s="161"/>
      <c r="K106" s="161">
        <f>SUM(K107)</f>
        <v>0</v>
      </c>
      <c r="L106" s="161"/>
      <c r="M106" s="161">
        <f>SUM(M107)</f>
        <v>0</v>
      </c>
      <c r="N106" s="161"/>
      <c r="O106" s="161">
        <f>SUM(O107)</f>
        <v>0</v>
      </c>
      <c r="P106" s="161"/>
      <c r="Q106" s="161">
        <f>SUM(Q107)</f>
        <v>3000</v>
      </c>
      <c r="R106" s="161"/>
      <c r="S106" s="161">
        <f>SUM(S107)</f>
        <v>0</v>
      </c>
      <c r="T106" s="161"/>
    </row>
    <row r="107" spans="1:20" ht="12.75">
      <c r="A107" s="28">
        <v>613983</v>
      </c>
      <c r="B107" s="197" t="s">
        <v>272</v>
      </c>
      <c r="C107" s="197"/>
      <c r="D107" s="197"/>
      <c r="E107" s="197"/>
      <c r="F107" s="197"/>
      <c r="G107" s="197"/>
      <c r="H107" s="197"/>
      <c r="I107" s="181">
        <v>3000</v>
      </c>
      <c r="J107" s="181"/>
      <c r="K107" s="181">
        <v>0</v>
      </c>
      <c r="L107" s="181"/>
      <c r="M107" s="181">
        <v>0</v>
      </c>
      <c r="N107" s="181"/>
      <c r="O107" s="181">
        <v>0</v>
      </c>
      <c r="P107" s="181"/>
      <c r="Q107" s="181">
        <v>3000</v>
      </c>
      <c r="R107" s="181"/>
      <c r="S107" s="181">
        <v>0</v>
      </c>
      <c r="T107" s="181"/>
    </row>
    <row r="108" spans="1:20" ht="12.75">
      <c r="A108" s="26">
        <v>613990</v>
      </c>
      <c r="B108" s="146" t="s">
        <v>273</v>
      </c>
      <c r="C108" s="146"/>
      <c r="D108" s="146"/>
      <c r="E108" s="146"/>
      <c r="F108" s="146"/>
      <c r="G108" s="146"/>
      <c r="H108" s="146"/>
      <c r="I108" s="161">
        <f>SUM(I109:J125)</f>
        <v>174000</v>
      </c>
      <c r="J108" s="161"/>
      <c r="K108" s="161">
        <f>SUM(K109:L111,K115:L125)</f>
        <v>65000</v>
      </c>
      <c r="L108" s="161"/>
      <c r="M108" s="161">
        <f>SUM(M109:N125)</f>
        <v>60000</v>
      </c>
      <c r="N108" s="161"/>
      <c r="O108" s="161">
        <f>SUM(O109:P125)</f>
        <v>39000</v>
      </c>
      <c r="P108" s="161"/>
      <c r="Q108" s="161">
        <f>SUM(Q109:R125)</f>
        <v>20000</v>
      </c>
      <c r="R108" s="161"/>
      <c r="S108" s="161">
        <f>SUM(S109:T111,S115:T125)</f>
        <v>0</v>
      </c>
      <c r="T108" s="161"/>
    </row>
    <row r="109" spans="1:20" ht="12.75">
      <c r="A109" s="28">
        <v>613991</v>
      </c>
      <c r="B109" s="197" t="s">
        <v>274</v>
      </c>
      <c r="C109" s="197"/>
      <c r="D109" s="197"/>
      <c r="E109" s="197"/>
      <c r="F109" s="197"/>
      <c r="G109" s="197"/>
      <c r="H109" s="197"/>
      <c r="I109" s="181">
        <v>10000</v>
      </c>
      <c r="J109" s="181"/>
      <c r="K109" s="181">
        <v>0</v>
      </c>
      <c r="L109" s="181"/>
      <c r="M109" s="181">
        <v>0</v>
      </c>
      <c r="N109" s="181"/>
      <c r="O109" s="181">
        <v>0</v>
      </c>
      <c r="P109" s="181"/>
      <c r="Q109" s="181">
        <v>10000</v>
      </c>
      <c r="R109" s="181"/>
      <c r="S109" s="181">
        <v>0</v>
      </c>
      <c r="T109" s="181"/>
    </row>
    <row r="110" spans="1:20" ht="12.75">
      <c r="A110" s="28">
        <v>613991</v>
      </c>
      <c r="B110" s="197" t="s">
        <v>275</v>
      </c>
      <c r="C110" s="197"/>
      <c r="D110" s="197"/>
      <c r="E110" s="197"/>
      <c r="F110" s="197"/>
      <c r="G110" s="197"/>
      <c r="H110" s="197"/>
      <c r="I110" s="181">
        <v>0</v>
      </c>
      <c r="J110" s="181"/>
      <c r="K110" s="181">
        <v>0</v>
      </c>
      <c r="L110" s="181"/>
      <c r="M110" s="181">
        <v>0</v>
      </c>
      <c r="N110" s="181"/>
      <c r="O110" s="181">
        <v>0</v>
      </c>
      <c r="P110" s="181"/>
      <c r="Q110" s="181">
        <v>0</v>
      </c>
      <c r="R110" s="181"/>
      <c r="S110" s="181">
        <v>0</v>
      </c>
      <c r="T110" s="181"/>
    </row>
    <row r="111" spans="1:20" ht="12.75">
      <c r="A111" s="28">
        <v>613991</v>
      </c>
      <c r="B111" s="492" t="s">
        <v>276</v>
      </c>
      <c r="C111" s="492"/>
      <c r="D111" s="492"/>
      <c r="E111" s="492"/>
      <c r="F111" s="492"/>
      <c r="G111" s="492"/>
      <c r="H111" s="492"/>
      <c r="I111" s="181">
        <v>40000</v>
      </c>
      <c r="J111" s="181"/>
      <c r="K111" s="181">
        <v>0</v>
      </c>
      <c r="L111" s="181"/>
      <c r="M111" s="181">
        <v>40000</v>
      </c>
      <c r="N111" s="181"/>
      <c r="O111" s="181">
        <v>0</v>
      </c>
      <c r="P111" s="181"/>
      <c r="Q111" s="181">
        <v>0</v>
      </c>
      <c r="R111" s="181"/>
      <c r="S111" s="181">
        <v>0</v>
      </c>
      <c r="T111" s="181"/>
    </row>
    <row r="112" spans="1:20" ht="12.75">
      <c r="A112" s="28">
        <v>613991</v>
      </c>
      <c r="B112" s="492" t="s">
        <v>384</v>
      </c>
      <c r="C112" s="197"/>
      <c r="D112" s="197"/>
      <c r="E112" s="197"/>
      <c r="F112" s="197"/>
      <c r="G112" s="197"/>
      <c r="H112" s="197"/>
      <c r="I112" s="181">
        <v>25000</v>
      </c>
      <c r="J112" s="181"/>
      <c r="K112" s="181">
        <v>0</v>
      </c>
      <c r="L112" s="181"/>
      <c r="M112" s="181">
        <v>0</v>
      </c>
      <c r="N112" s="181"/>
      <c r="O112" s="181">
        <v>35000</v>
      </c>
      <c r="P112" s="181"/>
      <c r="Q112" s="181">
        <v>0</v>
      </c>
      <c r="R112" s="181"/>
      <c r="S112" s="181">
        <v>0</v>
      </c>
      <c r="T112" s="181"/>
    </row>
    <row r="113" spans="1:20" ht="12.75">
      <c r="A113" s="28">
        <v>613991</v>
      </c>
      <c r="B113" s="492" t="s">
        <v>424</v>
      </c>
      <c r="C113" s="197"/>
      <c r="D113" s="197"/>
      <c r="E113" s="197"/>
      <c r="F113" s="197"/>
      <c r="G113" s="197"/>
      <c r="H113" s="197"/>
      <c r="I113" s="181">
        <v>20000</v>
      </c>
      <c r="J113" s="181"/>
      <c r="K113" s="181">
        <v>0</v>
      </c>
      <c r="L113" s="181"/>
      <c r="M113" s="181">
        <v>20000</v>
      </c>
      <c r="N113" s="181"/>
      <c r="O113" s="181">
        <v>0</v>
      </c>
      <c r="P113" s="181"/>
      <c r="Q113" s="181">
        <v>0</v>
      </c>
      <c r="R113" s="181"/>
      <c r="S113" s="181">
        <v>0</v>
      </c>
      <c r="T113" s="181"/>
    </row>
    <row r="114" spans="1:20" ht="12.75">
      <c r="A114" s="28">
        <v>613991</v>
      </c>
      <c r="B114" s="443" t="s">
        <v>459</v>
      </c>
      <c r="C114" s="495"/>
      <c r="D114" s="495"/>
      <c r="E114" s="495"/>
      <c r="F114" s="495"/>
      <c r="G114" s="495"/>
      <c r="H114" s="496"/>
      <c r="I114" s="154">
        <v>0</v>
      </c>
      <c r="J114" s="155"/>
      <c r="K114" s="154">
        <v>0</v>
      </c>
      <c r="L114" s="155"/>
      <c r="M114" s="154">
        <v>0</v>
      </c>
      <c r="N114" s="155"/>
      <c r="O114" s="154">
        <v>0</v>
      </c>
      <c r="P114" s="155"/>
      <c r="Q114" s="154">
        <v>0</v>
      </c>
      <c r="R114" s="155"/>
      <c r="S114" s="154">
        <v>0</v>
      </c>
      <c r="T114" s="155"/>
    </row>
    <row r="115" spans="1:20" ht="12.75">
      <c r="A115" s="28">
        <v>613991</v>
      </c>
      <c r="B115" s="443" t="s">
        <v>426</v>
      </c>
      <c r="C115" s="495"/>
      <c r="D115" s="495"/>
      <c r="E115" s="495"/>
      <c r="F115" s="495"/>
      <c r="G115" s="495"/>
      <c r="H115" s="496"/>
      <c r="I115" s="154">
        <v>0</v>
      </c>
      <c r="J115" s="155"/>
      <c r="K115" s="154">
        <v>0</v>
      </c>
      <c r="L115" s="155"/>
      <c r="M115" s="154">
        <v>0</v>
      </c>
      <c r="N115" s="155"/>
      <c r="O115" s="154">
        <v>0</v>
      </c>
      <c r="P115" s="155"/>
      <c r="Q115" s="154">
        <v>0</v>
      </c>
      <c r="R115" s="155"/>
      <c r="S115" s="154">
        <v>0</v>
      </c>
      <c r="T115" s="155"/>
    </row>
    <row r="116" spans="1:20" ht="12.75">
      <c r="A116" s="28">
        <v>613991</v>
      </c>
      <c r="B116" s="443" t="s">
        <v>461</v>
      </c>
      <c r="C116" s="495"/>
      <c r="D116" s="495"/>
      <c r="E116" s="495"/>
      <c r="F116" s="495"/>
      <c r="G116" s="495"/>
      <c r="H116" s="496"/>
      <c r="I116" s="154">
        <v>10000</v>
      </c>
      <c r="J116" s="155"/>
      <c r="K116" s="154">
        <v>0</v>
      </c>
      <c r="L116" s="155"/>
      <c r="M116" s="154">
        <v>0</v>
      </c>
      <c r="N116" s="155"/>
      <c r="O116" s="154">
        <v>0</v>
      </c>
      <c r="P116" s="155"/>
      <c r="Q116" s="154">
        <v>10000</v>
      </c>
      <c r="R116" s="155"/>
      <c r="S116" s="154">
        <v>0</v>
      </c>
      <c r="T116" s="155"/>
    </row>
    <row r="117" spans="1:20" ht="12.75">
      <c r="A117" s="6"/>
      <c r="B117" s="12"/>
      <c r="C117" s="12"/>
      <c r="D117" s="12"/>
      <c r="E117" s="12"/>
      <c r="F117" s="12"/>
      <c r="G117" s="12"/>
      <c r="H117" s="12"/>
      <c r="I117" s="9"/>
      <c r="J117" s="10"/>
      <c r="K117" s="499" t="s">
        <v>460</v>
      </c>
      <c r="L117" s="500"/>
      <c r="M117" s="10"/>
      <c r="N117" s="10"/>
      <c r="O117" s="10"/>
      <c r="P117" s="10"/>
      <c r="Q117" s="10"/>
      <c r="R117" s="10"/>
      <c r="S117" s="10"/>
      <c r="T117" s="10"/>
    </row>
    <row r="118" spans="1:20" ht="12.75">
      <c r="A118" s="249" t="s">
        <v>439</v>
      </c>
      <c r="B118" s="331" t="s">
        <v>194</v>
      </c>
      <c r="C118" s="331"/>
      <c r="D118" s="331"/>
      <c r="E118" s="331"/>
      <c r="F118" s="331"/>
      <c r="G118" s="331"/>
      <c r="H118" s="331"/>
      <c r="I118" s="249" t="s">
        <v>440</v>
      </c>
      <c r="J118" s="249"/>
      <c r="K118" s="489" t="s">
        <v>441</v>
      </c>
      <c r="L118" s="489"/>
      <c r="M118" s="488" t="s">
        <v>442</v>
      </c>
      <c r="N118" s="488"/>
      <c r="O118" s="488" t="s">
        <v>443</v>
      </c>
      <c r="P118" s="488"/>
      <c r="Q118" s="488" t="s">
        <v>444</v>
      </c>
      <c r="R118" s="488"/>
      <c r="S118" s="488" t="s">
        <v>445</v>
      </c>
      <c r="T118" s="488"/>
    </row>
    <row r="119" spans="1:20" ht="12.75">
      <c r="A119" s="249"/>
      <c r="B119" s="331"/>
      <c r="C119" s="331"/>
      <c r="D119" s="331"/>
      <c r="E119" s="331"/>
      <c r="F119" s="331"/>
      <c r="G119" s="331"/>
      <c r="H119" s="331"/>
      <c r="I119" s="249"/>
      <c r="J119" s="249"/>
      <c r="K119" s="489"/>
      <c r="L119" s="489"/>
      <c r="M119" s="488"/>
      <c r="N119" s="488"/>
      <c r="O119" s="488"/>
      <c r="P119" s="488"/>
      <c r="Q119" s="488"/>
      <c r="R119" s="488"/>
      <c r="S119" s="488"/>
      <c r="T119" s="488"/>
    </row>
    <row r="120" spans="1:20" ht="12.75">
      <c r="A120" s="249"/>
      <c r="B120" s="331"/>
      <c r="C120" s="331"/>
      <c r="D120" s="331"/>
      <c r="E120" s="331"/>
      <c r="F120" s="331"/>
      <c r="G120" s="331"/>
      <c r="H120" s="331"/>
      <c r="I120" s="249"/>
      <c r="J120" s="249"/>
      <c r="K120" s="489"/>
      <c r="L120" s="489"/>
      <c r="M120" s="488"/>
      <c r="N120" s="488"/>
      <c r="O120" s="488"/>
      <c r="P120" s="488"/>
      <c r="Q120" s="488"/>
      <c r="R120" s="488"/>
      <c r="S120" s="488"/>
      <c r="T120" s="488"/>
    </row>
    <row r="121" spans="1:20" ht="12.75">
      <c r="A121" s="19" t="s">
        <v>45</v>
      </c>
      <c r="B121" s="195" t="s">
        <v>46</v>
      </c>
      <c r="C121" s="196"/>
      <c r="D121" s="196"/>
      <c r="E121" s="196"/>
      <c r="F121" s="196"/>
      <c r="G121" s="196"/>
      <c r="H121" s="196"/>
      <c r="I121" s="195" t="s">
        <v>47</v>
      </c>
      <c r="J121" s="196"/>
      <c r="K121" s="195" t="s">
        <v>48</v>
      </c>
      <c r="L121" s="196"/>
      <c r="M121" s="195" t="s">
        <v>57</v>
      </c>
      <c r="N121" s="196"/>
      <c r="O121" s="195" t="s">
        <v>58</v>
      </c>
      <c r="P121" s="196"/>
      <c r="Q121" s="195" t="s">
        <v>59</v>
      </c>
      <c r="R121" s="196"/>
      <c r="S121" s="195" t="s">
        <v>60</v>
      </c>
      <c r="T121" s="196"/>
    </row>
    <row r="122" spans="1:20" ht="12.75">
      <c r="A122" s="220">
        <v>613991</v>
      </c>
      <c r="B122" s="224" t="s">
        <v>462</v>
      </c>
      <c r="C122" s="224"/>
      <c r="D122" s="224"/>
      <c r="E122" s="224"/>
      <c r="F122" s="224"/>
      <c r="G122" s="224"/>
      <c r="H122" s="224"/>
      <c r="I122" s="278">
        <v>22000</v>
      </c>
      <c r="J122" s="278"/>
      <c r="K122" s="278">
        <v>22000</v>
      </c>
      <c r="L122" s="278"/>
      <c r="M122" s="278">
        <v>0</v>
      </c>
      <c r="N122" s="278"/>
      <c r="O122" s="278">
        <v>0</v>
      </c>
      <c r="P122" s="278"/>
      <c r="Q122" s="278">
        <v>0</v>
      </c>
      <c r="R122" s="278"/>
      <c r="S122" s="278">
        <v>0</v>
      </c>
      <c r="T122" s="278"/>
    </row>
    <row r="123" spans="1:20" ht="12.75">
      <c r="A123" s="220"/>
      <c r="B123" s="224"/>
      <c r="C123" s="224"/>
      <c r="D123" s="224"/>
      <c r="E123" s="224"/>
      <c r="F123" s="224"/>
      <c r="G123" s="224"/>
      <c r="H123" s="224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</row>
    <row r="124" spans="1:20" ht="12.75">
      <c r="A124" s="20">
        <v>613991</v>
      </c>
      <c r="B124" s="198" t="s">
        <v>416</v>
      </c>
      <c r="C124" s="199"/>
      <c r="D124" s="199"/>
      <c r="E124" s="199"/>
      <c r="F124" s="199"/>
      <c r="G124" s="199"/>
      <c r="H124" s="200"/>
      <c r="I124" s="201">
        <v>4000</v>
      </c>
      <c r="J124" s="202"/>
      <c r="K124" s="201">
        <v>0</v>
      </c>
      <c r="L124" s="202"/>
      <c r="M124" s="201">
        <v>0</v>
      </c>
      <c r="N124" s="202"/>
      <c r="O124" s="201">
        <v>4000</v>
      </c>
      <c r="P124" s="202"/>
      <c r="Q124" s="201">
        <v>0</v>
      </c>
      <c r="R124" s="202"/>
      <c r="S124" s="201">
        <v>0</v>
      </c>
      <c r="T124" s="202"/>
    </row>
    <row r="125" spans="1:20" ht="12.75">
      <c r="A125" s="28">
        <v>613991</v>
      </c>
      <c r="B125" s="197" t="s">
        <v>463</v>
      </c>
      <c r="C125" s="197"/>
      <c r="D125" s="197"/>
      <c r="E125" s="197"/>
      <c r="F125" s="197"/>
      <c r="G125" s="197"/>
      <c r="H125" s="197"/>
      <c r="I125" s="181">
        <v>43000</v>
      </c>
      <c r="J125" s="181"/>
      <c r="K125" s="181">
        <v>43000</v>
      </c>
      <c r="L125" s="181"/>
      <c r="M125" s="181">
        <v>0</v>
      </c>
      <c r="N125" s="181"/>
      <c r="O125" s="181">
        <v>0</v>
      </c>
      <c r="P125" s="181"/>
      <c r="Q125" s="181">
        <v>0</v>
      </c>
      <c r="R125" s="181"/>
      <c r="S125" s="181">
        <v>0</v>
      </c>
      <c r="T125" s="181"/>
    </row>
    <row r="126" spans="1:20" ht="12.75">
      <c r="A126" s="23">
        <v>614000</v>
      </c>
      <c r="B126" s="193" t="s">
        <v>24</v>
      </c>
      <c r="C126" s="193"/>
      <c r="D126" s="193"/>
      <c r="E126" s="193"/>
      <c r="F126" s="193"/>
      <c r="G126" s="193"/>
      <c r="H126" s="193"/>
      <c r="I126" s="194">
        <f>SUM(I127,I137,I161,I176,I179,I184)</f>
        <v>1231400</v>
      </c>
      <c r="J126" s="194"/>
      <c r="K126" s="194">
        <f>SUM(K127,K137,K161,K176,K179,K184)</f>
        <v>13800</v>
      </c>
      <c r="L126" s="194"/>
      <c r="M126" s="194">
        <f>SUM(M127,M137,M161,M176,M179,M184)</f>
        <v>83500</v>
      </c>
      <c r="N126" s="194"/>
      <c r="O126" s="194">
        <f>SUM(O127,O137,O161,O176,O179,O184)</f>
        <v>1164100</v>
      </c>
      <c r="P126" s="194"/>
      <c r="Q126" s="194">
        <f>SUM(Q127,Q137,Q161,Q176,Q179,Q184)</f>
        <v>35000</v>
      </c>
      <c r="R126" s="194"/>
      <c r="S126" s="194">
        <f>SUM(S127,S137,S161,S176,S179,S184)</f>
        <v>0</v>
      </c>
      <c r="T126" s="194"/>
    </row>
    <row r="127" spans="1:20" ht="12.75">
      <c r="A127" s="26">
        <v>614100</v>
      </c>
      <c r="B127" s="146" t="s">
        <v>464</v>
      </c>
      <c r="C127" s="146"/>
      <c r="D127" s="146"/>
      <c r="E127" s="146"/>
      <c r="F127" s="146"/>
      <c r="G127" s="146"/>
      <c r="H127" s="146"/>
      <c r="I127" s="161">
        <f>SUM(I128,I130,I134)</f>
        <v>237300</v>
      </c>
      <c r="J127" s="161"/>
      <c r="K127" s="161">
        <f>SUM(K128,K130,K134)</f>
        <v>8300</v>
      </c>
      <c r="L127" s="161"/>
      <c r="M127" s="161">
        <f>SUM(M128,M130,M134)</f>
        <v>0</v>
      </c>
      <c r="N127" s="161"/>
      <c r="O127" s="161">
        <f>SUM(O128,O130,O134)</f>
        <v>269000</v>
      </c>
      <c r="P127" s="161"/>
      <c r="Q127" s="161">
        <f>SUM(Q128)</f>
        <v>0</v>
      </c>
      <c r="R127" s="161"/>
      <c r="S127" s="161">
        <f>SUM(S128)</f>
        <v>0</v>
      </c>
      <c r="T127" s="161"/>
    </row>
    <row r="128" spans="1:20" ht="12.75">
      <c r="A128" s="26">
        <v>614110</v>
      </c>
      <c r="B128" s="146" t="s">
        <v>277</v>
      </c>
      <c r="C128" s="146"/>
      <c r="D128" s="146"/>
      <c r="E128" s="146"/>
      <c r="F128" s="146"/>
      <c r="G128" s="146"/>
      <c r="H128" s="146"/>
      <c r="I128" s="161">
        <f>SUM(I129)</f>
        <v>0</v>
      </c>
      <c r="J128" s="161"/>
      <c r="K128" s="161">
        <f>SUM(K129)</f>
        <v>0</v>
      </c>
      <c r="L128" s="161"/>
      <c r="M128" s="161">
        <f>SUM(M129)</f>
        <v>0</v>
      </c>
      <c r="N128" s="161"/>
      <c r="O128" s="161">
        <f>SUM(O129)</f>
        <v>0</v>
      </c>
      <c r="P128" s="161"/>
      <c r="Q128" s="161">
        <f>SUM(Q129)</f>
        <v>0</v>
      </c>
      <c r="R128" s="161"/>
      <c r="S128" s="161">
        <f>SUM(S129)</f>
        <v>0</v>
      </c>
      <c r="T128" s="161"/>
    </row>
    <row r="129" spans="1:20" ht="12.75">
      <c r="A129" s="28">
        <v>614117</v>
      </c>
      <c r="B129" s="197" t="s">
        <v>277</v>
      </c>
      <c r="C129" s="197"/>
      <c r="D129" s="197"/>
      <c r="E129" s="197"/>
      <c r="F129" s="197"/>
      <c r="G129" s="197"/>
      <c r="H129" s="197"/>
      <c r="I129" s="181">
        <v>0</v>
      </c>
      <c r="J129" s="181"/>
      <c r="K129" s="181">
        <v>0</v>
      </c>
      <c r="L129" s="181"/>
      <c r="M129" s="181">
        <v>0</v>
      </c>
      <c r="N129" s="181"/>
      <c r="O129" s="181">
        <v>0</v>
      </c>
      <c r="P129" s="181"/>
      <c r="Q129" s="181">
        <v>0</v>
      </c>
      <c r="R129" s="181"/>
      <c r="S129" s="181">
        <v>0</v>
      </c>
      <c r="T129" s="181"/>
    </row>
    <row r="130" spans="1:20" ht="12.75">
      <c r="A130" s="26">
        <v>614120</v>
      </c>
      <c r="B130" s="146" t="s">
        <v>388</v>
      </c>
      <c r="C130" s="146"/>
      <c r="D130" s="146"/>
      <c r="E130" s="146"/>
      <c r="F130" s="146"/>
      <c r="G130" s="146"/>
      <c r="H130" s="146"/>
      <c r="I130" s="161">
        <f>SUM(I131:J133)</f>
        <v>25300</v>
      </c>
      <c r="J130" s="161"/>
      <c r="K130" s="161">
        <f>SUM(K131:L133)</f>
        <v>8300</v>
      </c>
      <c r="L130" s="161"/>
      <c r="M130" s="161">
        <f>SUM(M131:N133)</f>
        <v>0</v>
      </c>
      <c r="N130" s="161"/>
      <c r="O130" s="161">
        <f>SUM(O131:P133)</f>
        <v>17000</v>
      </c>
      <c r="P130" s="161"/>
      <c r="Q130" s="161">
        <f>SUM(Q131:R133)</f>
        <v>0</v>
      </c>
      <c r="R130" s="161"/>
      <c r="S130" s="161">
        <f>SUM(S131:T133)</f>
        <v>0</v>
      </c>
      <c r="T130" s="161"/>
    </row>
    <row r="131" spans="1:20" ht="12.75">
      <c r="A131" s="28">
        <v>614121</v>
      </c>
      <c r="B131" s="197" t="s">
        <v>22</v>
      </c>
      <c r="C131" s="197"/>
      <c r="D131" s="197"/>
      <c r="E131" s="197"/>
      <c r="F131" s="197"/>
      <c r="G131" s="197"/>
      <c r="H131" s="197"/>
      <c r="I131" s="181">
        <v>17000</v>
      </c>
      <c r="J131" s="181"/>
      <c r="K131" s="181">
        <v>0</v>
      </c>
      <c r="L131" s="181"/>
      <c r="M131" s="181">
        <v>0</v>
      </c>
      <c r="N131" s="181"/>
      <c r="O131" s="181">
        <v>17000</v>
      </c>
      <c r="P131" s="181"/>
      <c r="Q131" s="181">
        <v>0</v>
      </c>
      <c r="R131" s="181"/>
      <c r="S131" s="181">
        <v>0</v>
      </c>
      <c r="T131" s="181"/>
    </row>
    <row r="132" spans="1:20" ht="12.75">
      <c r="A132" s="28">
        <v>614124</v>
      </c>
      <c r="B132" s="197" t="s">
        <v>278</v>
      </c>
      <c r="C132" s="197"/>
      <c r="D132" s="197"/>
      <c r="E132" s="197"/>
      <c r="F132" s="197"/>
      <c r="G132" s="197"/>
      <c r="H132" s="197"/>
      <c r="I132" s="181">
        <v>6300</v>
      </c>
      <c r="J132" s="181"/>
      <c r="K132" s="181">
        <v>6300</v>
      </c>
      <c r="L132" s="181"/>
      <c r="M132" s="181">
        <v>0</v>
      </c>
      <c r="N132" s="181"/>
      <c r="O132" s="181">
        <v>0</v>
      </c>
      <c r="P132" s="181"/>
      <c r="Q132" s="181">
        <v>0</v>
      </c>
      <c r="R132" s="181"/>
      <c r="S132" s="181">
        <v>0</v>
      </c>
      <c r="T132" s="181"/>
    </row>
    <row r="133" spans="1:20" ht="12.75">
      <c r="A133" s="28">
        <v>614129</v>
      </c>
      <c r="B133" s="197" t="s">
        <v>279</v>
      </c>
      <c r="C133" s="197"/>
      <c r="D133" s="197"/>
      <c r="E133" s="197"/>
      <c r="F133" s="197"/>
      <c r="G133" s="197"/>
      <c r="H133" s="197"/>
      <c r="I133" s="181">
        <v>2000</v>
      </c>
      <c r="J133" s="181"/>
      <c r="K133" s="181">
        <v>2000</v>
      </c>
      <c r="L133" s="181"/>
      <c r="M133" s="181">
        <v>0</v>
      </c>
      <c r="N133" s="181"/>
      <c r="O133" s="181">
        <v>0</v>
      </c>
      <c r="P133" s="181"/>
      <c r="Q133" s="181">
        <v>0</v>
      </c>
      <c r="R133" s="181"/>
      <c r="S133" s="181">
        <v>0</v>
      </c>
      <c r="T133" s="181"/>
    </row>
    <row r="134" spans="1:20" ht="12.75">
      <c r="A134" s="26">
        <v>614180</v>
      </c>
      <c r="B134" s="146" t="s">
        <v>280</v>
      </c>
      <c r="C134" s="146"/>
      <c r="D134" s="146"/>
      <c r="E134" s="146"/>
      <c r="F134" s="146"/>
      <c r="G134" s="146"/>
      <c r="H134" s="146"/>
      <c r="I134" s="161">
        <f>SUM(I135:J136)</f>
        <v>212000</v>
      </c>
      <c r="J134" s="161"/>
      <c r="K134" s="161">
        <f>SUM(K135)</f>
        <v>0</v>
      </c>
      <c r="L134" s="161"/>
      <c r="M134" s="161">
        <f>SUM(M135)</f>
        <v>0</v>
      </c>
      <c r="N134" s="161"/>
      <c r="O134" s="161">
        <f>SUM(O135:O136)</f>
        <v>252000</v>
      </c>
      <c r="P134" s="161"/>
      <c r="Q134" s="161">
        <f>SUM(Q135)</f>
        <v>0</v>
      </c>
      <c r="R134" s="161"/>
      <c r="S134" s="161">
        <f>SUM(S135)</f>
        <v>0</v>
      </c>
      <c r="T134" s="161"/>
    </row>
    <row r="135" spans="1:20" ht="12.75">
      <c r="A135" s="28">
        <v>614181</v>
      </c>
      <c r="B135" s="197" t="s">
        <v>465</v>
      </c>
      <c r="C135" s="197"/>
      <c r="D135" s="197"/>
      <c r="E135" s="197"/>
      <c r="F135" s="197"/>
      <c r="G135" s="197"/>
      <c r="H135" s="197"/>
      <c r="I135" s="181">
        <v>202000</v>
      </c>
      <c r="J135" s="181"/>
      <c r="K135" s="181">
        <v>0</v>
      </c>
      <c r="L135" s="181"/>
      <c r="M135" s="181">
        <v>0</v>
      </c>
      <c r="N135" s="181"/>
      <c r="O135" s="181">
        <v>242000</v>
      </c>
      <c r="P135" s="181"/>
      <c r="Q135" s="181">
        <v>0</v>
      </c>
      <c r="R135" s="181"/>
      <c r="S135" s="181">
        <v>0</v>
      </c>
      <c r="T135" s="181"/>
    </row>
    <row r="136" spans="1:20" ht="12.75">
      <c r="A136" s="28">
        <v>614181</v>
      </c>
      <c r="B136" s="197" t="s">
        <v>466</v>
      </c>
      <c r="C136" s="197"/>
      <c r="D136" s="197"/>
      <c r="E136" s="197"/>
      <c r="F136" s="197"/>
      <c r="G136" s="197"/>
      <c r="H136" s="197"/>
      <c r="I136" s="181">
        <v>10000</v>
      </c>
      <c r="J136" s="181"/>
      <c r="K136" s="181">
        <v>0</v>
      </c>
      <c r="L136" s="181"/>
      <c r="M136" s="181">
        <v>0</v>
      </c>
      <c r="N136" s="181"/>
      <c r="O136" s="181">
        <v>10000</v>
      </c>
      <c r="P136" s="181"/>
      <c r="Q136" s="181">
        <v>0</v>
      </c>
      <c r="R136" s="181"/>
      <c r="S136" s="181">
        <v>0</v>
      </c>
      <c r="T136" s="181"/>
    </row>
    <row r="137" spans="1:20" ht="12.75">
      <c r="A137" s="26">
        <v>614200</v>
      </c>
      <c r="B137" s="146" t="s">
        <v>281</v>
      </c>
      <c r="C137" s="146"/>
      <c r="D137" s="146"/>
      <c r="E137" s="146"/>
      <c r="F137" s="146"/>
      <c r="G137" s="146"/>
      <c r="H137" s="146"/>
      <c r="I137" s="161">
        <f>SUM(I138,I141,I148,I151)</f>
        <v>678000</v>
      </c>
      <c r="J137" s="161"/>
      <c r="K137" s="161">
        <f>SUM(K138,K141,K147,K148,K151)</f>
        <v>0</v>
      </c>
      <c r="L137" s="161"/>
      <c r="M137" s="161">
        <f>SUM(M138,M141,M147,M148,M151)</f>
        <v>0</v>
      </c>
      <c r="N137" s="161"/>
      <c r="O137" s="161">
        <f>SUM(O138,O141,O148,O151)</f>
        <v>643000</v>
      </c>
      <c r="P137" s="161"/>
      <c r="Q137" s="161">
        <f>SUM(Q138,Q141,Q148,Q151)</f>
        <v>35000</v>
      </c>
      <c r="R137" s="161"/>
      <c r="S137" s="161">
        <f>SUM(S138,S141,S148,S151)</f>
        <v>0</v>
      </c>
      <c r="T137" s="161"/>
    </row>
    <row r="138" spans="1:20" ht="12.75">
      <c r="A138" s="26">
        <v>614220</v>
      </c>
      <c r="B138" s="146" t="s">
        <v>282</v>
      </c>
      <c r="C138" s="146"/>
      <c r="D138" s="146"/>
      <c r="E138" s="146"/>
      <c r="F138" s="146"/>
      <c r="G138" s="146"/>
      <c r="H138" s="146"/>
      <c r="I138" s="161">
        <f>SUM(I139:J140)</f>
        <v>511100</v>
      </c>
      <c r="J138" s="161"/>
      <c r="K138" s="161">
        <f>SUM(K139:L140)</f>
        <v>0</v>
      </c>
      <c r="L138" s="161"/>
      <c r="M138" s="161">
        <f>SUM(M139:N140)</f>
        <v>0</v>
      </c>
      <c r="N138" s="161"/>
      <c r="O138" s="161">
        <f>SUM(O139:P140)</f>
        <v>511100</v>
      </c>
      <c r="P138" s="161"/>
      <c r="Q138" s="161">
        <f>SUM(Q139:R140)</f>
        <v>0</v>
      </c>
      <c r="R138" s="161"/>
      <c r="S138" s="161">
        <f>SUM(S139:T140)</f>
        <v>0</v>
      </c>
      <c r="T138" s="161"/>
    </row>
    <row r="139" spans="1:20" ht="12.75">
      <c r="A139" s="28">
        <v>614229</v>
      </c>
      <c r="B139" s="197" t="s">
        <v>467</v>
      </c>
      <c r="C139" s="197"/>
      <c r="D139" s="197"/>
      <c r="E139" s="197"/>
      <c r="F139" s="197"/>
      <c r="G139" s="197"/>
      <c r="H139" s="197"/>
      <c r="I139" s="301">
        <v>466100</v>
      </c>
      <c r="J139" s="301"/>
      <c r="K139" s="257">
        <v>0</v>
      </c>
      <c r="L139" s="257"/>
      <c r="M139" s="257">
        <v>0</v>
      </c>
      <c r="N139" s="257"/>
      <c r="O139" s="257">
        <v>466100</v>
      </c>
      <c r="P139" s="257"/>
      <c r="Q139" s="257">
        <v>0</v>
      </c>
      <c r="R139" s="257"/>
      <c r="S139" s="257">
        <v>0</v>
      </c>
      <c r="T139" s="257"/>
    </row>
    <row r="140" spans="1:20" ht="12.75">
      <c r="A140" s="28">
        <v>614229</v>
      </c>
      <c r="B140" s="197" t="s">
        <v>468</v>
      </c>
      <c r="C140" s="197"/>
      <c r="D140" s="197"/>
      <c r="E140" s="197"/>
      <c r="F140" s="197"/>
      <c r="G140" s="197"/>
      <c r="H140" s="197"/>
      <c r="I140" s="181">
        <v>45000</v>
      </c>
      <c r="J140" s="181"/>
      <c r="K140" s="257">
        <v>0</v>
      </c>
      <c r="L140" s="257"/>
      <c r="M140" s="257">
        <v>0</v>
      </c>
      <c r="N140" s="257"/>
      <c r="O140" s="257">
        <v>45000</v>
      </c>
      <c r="P140" s="257"/>
      <c r="Q140" s="257">
        <v>0</v>
      </c>
      <c r="R140" s="257"/>
      <c r="S140" s="257">
        <v>0</v>
      </c>
      <c r="T140" s="257"/>
    </row>
    <row r="141" spans="1:20" ht="12.75">
      <c r="A141" s="26">
        <v>614230</v>
      </c>
      <c r="B141" s="146" t="s">
        <v>283</v>
      </c>
      <c r="C141" s="146"/>
      <c r="D141" s="146"/>
      <c r="E141" s="146"/>
      <c r="F141" s="146"/>
      <c r="G141" s="146"/>
      <c r="H141" s="146"/>
      <c r="I141" s="161">
        <f>SUM(I142:J147)</f>
        <v>126900</v>
      </c>
      <c r="J141" s="161"/>
      <c r="K141" s="161">
        <f>SUM(K143:L146)</f>
        <v>0</v>
      </c>
      <c r="L141" s="161"/>
      <c r="M141" s="161">
        <f>SUM(M143:N146)</f>
        <v>0</v>
      </c>
      <c r="N141" s="161"/>
      <c r="O141" s="161">
        <f>SUM(O142:O147)</f>
        <v>126900</v>
      </c>
      <c r="P141" s="161"/>
      <c r="Q141" s="161">
        <f>SUM(Q143:R146)</f>
        <v>0</v>
      </c>
      <c r="R141" s="161"/>
      <c r="S141" s="161">
        <f>SUM(S143:T146)</f>
        <v>0</v>
      </c>
      <c r="T141" s="161"/>
    </row>
    <row r="142" spans="1:20" ht="12.75">
      <c r="A142" s="99">
        <v>614231</v>
      </c>
      <c r="B142" s="248" t="s">
        <v>469</v>
      </c>
      <c r="C142" s="248"/>
      <c r="D142" s="248"/>
      <c r="E142" s="248"/>
      <c r="F142" s="248"/>
      <c r="G142" s="248"/>
      <c r="H142" s="248"/>
      <c r="I142" s="301">
        <v>13000</v>
      </c>
      <c r="J142" s="301"/>
      <c r="K142" s="301">
        <v>0</v>
      </c>
      <c r="L142" s="301"/>
      <c r="M142" s="301">
        <v>0</v>
      </c>
      <c r="N142" s="301"/>
      <c r="O142" s="301">
        <v>13000</v>
      </c>
      <c r="P142" s="301"/>
      <c r="Q142" s="301">
        <v>0</v>
      </c>
      <c r="R142" s="301"/>
      <c r="S142" s="301">
        <v>0</v>
      </c>
      <c r="T142" s="301"/>
    </row>
    <row r="143" spans="1:20" ht="12.75">
      <c r="A143" s="28">
        <v>614233</v>
      </c>
      <c r="B143" s="197" t="s">
        <v>470</v>
      </c>
      <c r="C143" s="197"/>
      <c r="D143" s="197"/>
      <c r="E143" s="197"/>
      <c r="F143" s="197"/>
      <c r="G143" s="197"/>
      <c r="H143" s="197"/>
      <c r="I143" s="181">
        <v>0</v>
      </c>
      <c r="J143" s="181"/>
      <c r="K143" s="181">
        <v>0</v>
      </c>
      <c r="L143" s="181"/>
      <c r="M143" s="181">
        <v>0</v>
      </c>
      <c r="N143" s="181"/>
      <c r="O143" s="181">
        <v>0</v>
      </c>
      <c r="P143" s="181"/>
      <c r="Q143" s="181">
        <v>0</v>
      </c>
      <c r="R143" s="181"/>
      <c r="S143" s="181">
        <v>0</v>
      </c>
      <c r="T143" s="181"/>
    </row>
    <row r="144" spans="1:20" ht="12.75">
      <c r="A144" s="28">
        <v>614233</v>
      </c>
      <c r="B144" s="197" t="s">
        <v>471</v>
      </c>
      <c r="C144" s="197"/>
      <c r="D144" s="197"/>
      <c r="E144" s="197"/>
      <c r="F144" s="197"/>
      <c r="G144" s="197"/>
      <c r="H144" s="197"/>
      <c r="I144" s="181">
        <v>20000</v>
      </c>
      <c r="J144" s="181"/>
      <c r="K144" s="181">
        <v>0</v>
      </c>
      <c r="L144" s="181"/>
      <c r="M144" s="181">
        <v>0</v>
      </c>
      <c r="N144" s="181"/>
      <c r="O144" s="181">
        <v>20000</v>
      </c>
      <c r="P144" s="181"/>
      <c r="Q144" s="181">
        <v>0</v>
      </c>
      <c r="R144" s="181"/>
      <c r="S144" s="181">
        <v>0</v>
      </c>
      <c r="T144" s="181"/>
    </row>
    <row r="145" spans="1:20" ht="12.75">
      <c r="A145" s="28">
        <v>614234</v>
      </c>
      <c r="B145" s="197" t="s">
        <v>472</v>
      </c>
      <c r="C145" s="197"/>
      <c r="D145" s="197"/>
      <c r="E145" s="197"/>
      <c r="F145" s="197"/>
      <c r="G145" s="197"/>
      <c r="H145" s="197"/>
      <c r="I145" s="181">
        <v>83900</v>
      </c>
      <c r="J145" s="181"/>
      <c r="K145" s="181">
        <v>0</v>
      </c>
      <c r="L145" s="181"/>
      <c r="M145" s="181">
        <v>0</v>
      </c>
      <c r="N145" s="181"/>
      <c r="O145" s="181">
        <v>83900</v>
      </c>
      <c r="P145" s="181"/>
      <c r="Q145" s="181">
        <v>0</v>
      </c>
      <c r="R145" s="181"/>
      <c r="S145" s="181">
        <v>0</v>
      </c>
      <c r="T145" s="181"/>
    </row>
    <row r="146" spans="1:20" ht="12.75">
      <c r="A146" s="28">
        <v>614234</v>
      </c>
      <c r="B146" s="197" t="s">
        <v>473</v>
      </c>
      <c r="C146" s="197"/>
      <c r="D146" s="197"/>
      <c r="E146" s="197"/>
      <c r="F146" s="197"/>
      <c r="G146" s="197"/>
      <c r="H146" s="197"/>
      <c r="I146" s="181">
        <v>10000</v>
      </c>
      <c r="J146" s="181"/>
      <c r="K146" s="181">
        <v>0</v>
      </c>
      <c r="L146" s="181"/>
      <c r="M146" s="181">
        <v>0</v>
      </c>
      <c r="N146" s="181"/>
      <c r="O146" s="181">
        <v>10000</v>
      </c>
      <c r="P146" s="181"/>
      <c r="Q146" s="181">
        <v>0</v>
      </c>
      <c r="R146" s="181"/>
      <c r="S146" s="181">
        <v>0</v>
      </c>
      <c r="T146" s="181"/>
    </row>
    <row r="147" spans="1:20" ht="12.75">
      <c r="A147" s="99">
        <v>614239</v>
      </c>
      <c r="B147" s="248" t="s">
        <v>474</v>
      </c>
      <c r="C147" s="248"/>
      <c r="D147" s="248"/>
      <c r="E147" s="248"/>
      <c r="F147" s="248"/>
      <c r="G147" s="248"/>
      <c r="H147" s="248"/>
      <c r="I147" s="301">
        <v>0</v>
      </c>
      <c r="J147" s="301"/>
      <c r="K147" s="301">
        <v>0</v>
      </c>
      <c r="L147" s="301"/>
      <c r="M147" s="301">
        <v>0</v>
      </c>
      <c r="N147" s="301"/>
      <c r="O147" s="301">
        <v>0</v>
      </c>
      <c r="P147" s="301"/>
      <c r="Q147" s="301">
        <v>0</v>
      </c>
      <c r="R147" s="301"/>
      <c r="S147" s="301">
        <v>0</v>
      </c>
      <c r="T147" s="301"/>
    </row>
    <row r="148" spans="1:20" ht="12.75">
      <c r="A148" s="26">
        <v>614240</v>
      </c>
      <c r="B148" s="146" t="s">
        <v>284</v>
      </c>
      <c r="C148" s="146"/>
      <c r="D148" s="146"/>
      <c r="E148" s="146"/>
      <c r="F148" s="146"/>
      <c r="G148" s="146"/>
      <c r="H148" s="146"/>
      <c r="I148" s="161">
        <f>SUM(I149:J150)</f>
        <v>40000</v>
      </c>
      <c r="J148" s="161"/>
      <c r="K148" s="161">
        <f>SUM(K149:L150)</f>
        <v>0</v>
      </c>
      <c r="L148" s="161"/>
      <c r="M148" s="161">
        <f>SUM(M149:N150)</f>
        <v>0</v>
      </c>
      <c r="N148" s="161"/>
      <c r="O148" s="161">
        <f>SUM(O149:P150)</f>
        <v>5000</v>
      </c>
      <c r="P148" s="161"/>
      <c r="Q148" s="161">
        <f>SUM(Q149:R150)</f>
        <v>35000</v>
      </c>
      <c r="R148" s="161"/>
      <c r="S148" s="161">
        <f>SUM(S149:T150)</f>
        <v>0</v>
      </c>
      <c r="T148" s="161"/>
    </row>
    <row r="149" spans="1:20" ht="12.75">
      <c r="A149" s="28">
        <v>614241</v>
      </c>
      <c r="B149" s="248" t="s">
        <v>330</v>
      </c>
      <c r="C149" s="248"/>
      <c r="D149" s="248"/>
      <c r="E149" s="248"/>
      <c r="F149" s="248"/>
      <c r="G149" s="248"/>
      <c r="H149" s="248"/>
      <c r="I149" s="181">
        <v>35000</v>
      </c>
      <c r="J149" s="181"/>
      <c r="K149" s="181">
        <v>0</v>
      </c>
      <c r="L149" s="181"/>
      <c r="M149" s="181">
        <v>0</v>
      </c>
      <c r="N149" s="181"/>
      <c r="O149" s="181">
        <v>0</v>
      </c>
      <c r="P149" s="181"/>
      <c r="Q149" s="181">
        <v>35000</v>
      </c>
      <c r="R149" s="181"/>
      <c r="S149" s="181">
        <v>0</v>
      </c>
      <c r="T149" s="181"/>
    </row>
    <row r="150" spans="1:20" ht="12.75">
      <c r="A150" s="28">
        <v>614243</v>
      </c>
      <c r="B150" s="197" t="s">
        <v>285</v>
      </c>
      <c r="C150" s="197"/>
      <c r="D150" s="197"/>
      <c r="E150" s="197"/>
      <c r="F150" s="197"/>
      <c r="G150" s="197"/>
      <c r="H150" s="197"/>
      <c r="I150" s="181">
        <v>5000</v>
      </c>
      <c r="J150" s="181"/>
      <c r="K150" s="181">
        <v>0</v>
      </c>
      <c r="L150" s="181"/>
      <c r="M150" s="181">
        <v>0</v>
      </c>
      <c r="N150" s="181"/>
      <c r="O150" s="181">
        <v>5000</v>
      </c>
      <c r="P150" s="181"/>
      <c r="Q150" s="181">
        <v>0</v>
      </c>
      <c r="R150" s="181"/>
      <c r="S150" s="181">
        <v>0</v>
      </c>
      <c r="T150" s="181"/>
    </row>
    <row r="151" spans="1:20" ht="12.75">
      <c r="A151" s="26">
        <v>614250</v>
      </c>
      <c r="B151" s="146" t="s">
        <v>475</v>
      </c>
      <c r="C151" s="146"/>
      <c r="D151" s="146"/>
      <c r="E151" s="146"/>
      <c r="F151" s="146"/>
      <c r="G151" s="146"/>
      <c r="H151" s="146"/>
      <c r="I151" s="161">
        <f>SUM(I152:J154)</f>
        <v>0</v>
      </c>
      <c r="J151" s="161"/>
      <c r="K151" s="161">
        <f>SUM(K152:L154)</f>
        <v>0</v>
      </c>
      <c r="L151" s="161"/>
      <c r="M151" s="161">
        <f>SUM(M152:N154)</f>
        <v>0</v>
      </c>
      <c r="N151" s="161"/>
      <c r="O151" s="161">
        <f>SUM(O152:P154)</f>
        <v>0</v>
      </c>
      <c r="P151" s="161"/>
      <c r="Q151" s="161">
        <f>SUM(Q152:R154)</f>
        <v>0</v>
      </c>
      <c r="R151" s="161"/>
      <c r="S151" s="161">
        <f>SUM(S152:T154)</f>
        <v>0</v>
      </c>
      <c r="T151" s="161"/>
    </row>
    <row r="152" spans="1:20" ht="12.75">
      <c r="A152" s="28">
        <v>614253</v>
      </c>
      <c r="B152" s="197" t="s">
        <v>476</v>
      </c>
      <c r="C152" s="197"/>
      <c r="D152" s="197"/>
      <c r="E152" s="197"/>
      <c r="F152" s="197"/>
      <c r="G152" s="197"/>
      <c r="H152" s="197"/>
      <c r="I152" s="181">
        <v>0</v>
      </c>
      <c r="J152" s="181"/>
      <c r="K152" s="257">
        <v>0</v>
      </c>
      <c r="L152" s="257"/>
      <c r="M152" s="257">
        <v>0</v>
      </c>
      <c r="N152" s="257"/>
      <c r="O152" s="257">
        <v>0</v>
      </c>
      <c r="P152" s="257"/>
      <c r="Q152" s="257">
        <v>0</v>
      </c>
      <c r="R152" s="257"/>
      <c r="S152" s="257">
        <v>0</v>
      </c>
      <c r="T152" s="257"/>
    </row>
    <row r="153" spans="1:20" ht="12.75">
      <c r="A153" s="501">
        <v>614259</v>
      </c>
      <c r="B153" s="502" t="s">
        <v>477</v>
      </c>
      <c r="C153" s="502"/>
      <c r="D153" s="502"/>
      <c r="E153" s="502"/>
      <c r="F153" s="502"/>
      <c r="G153" s="502"/>
      <c r="H153" s="502"/>
      <c r="I153" s="503">
        <v>0</v>
      </c>
      <c r="J153" s="503"/>
      <c r="K153" s="278">
        <v>0</v>
      </c>
      <c r="L153" s="278"/>
      <c r="M153" s="278">
        <v>0</v>
      </c>
      <c r="N153" s="278"/>
      <c r="O153" s="278">
        <v>0</v>
      </c>
      <c r="P153" s="278"/>
      <c r="Q153" s="278">
        <v>0</v>
      </c>
      <c r="R153" s="278"/>
      <c r="S153" s="278">
        <v>0</v>
      </c>
      <c r="T153" s="278"/>
    </row>
    <row r="154" spans="1:20" ht="12.75">
      <c r="A154" s="501"/>
      <c r="B154" s="502"/>
      <c r="C154" s="502"/>
      <c r="D154" s="502"/>
      <c r="E154" s="502"/>
      <c r="F154" s="502"/>
      <c r="G154" s="502"/>
      <c r="H154" s="502"/>
      <c r="I154" s="503"/>
      <c r="J154" s="503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</row>
    <row r="155" spans="1:20" ht="12.75">
      <c r="A155" s="131"/>
      <c r="B155" s="123"/>
      <c r="C155" s="123"/>
      <c r="D155" s="123"/>
      <c r="E155" s="123"/>
      <c r="F155" s="123"/>
      <c r="G155" s="123"/>
      <c r="H155" s="123"/>
      <c r="I155" s="132"/>
      <c r="J155" s="132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</row>
    <row r="156" spans="1:20" ht="12.75">
      <c r="A156" s="81"/>
      <c r="B156" s="123"/>
      <c r="C156" s="123"/>
      <c r="D156" s="123"/>
      <c r="E156" s="123"/>
      <c r="F156" s="123"/>
      <c r="G156" s="123"/>
      <c r="H156" s="123"/>
      <c r="I156" s="106"/>
      <c r="J156" s="106"/>
      <c r="K156" s="505" t="s">
        <v>478</v>
      </c>
      <c r="L156" s="506"/>
      <c r="M156" s="106"/>
      <c r="N156" s="106"/>
      <c r="O156" s="106"/>
      <c r="P156" s="106"/>
      <c r="Q156" s="106"/>
      <c r="R156" s="106"/>
      <c r="S156" s="106"/>
      <c r="T156" s="106"/>
    </row>
    <row r="157" spans="1:20" ht="12.75">
      <c r="A157" s="249" t="s">
        <v>439</v>
      </c>
      <c r="B157" s="331" t="s">
        <v>194</v>
      </c>
      <c r="C157" s="331"/>
      <c r="D157" s="331"/>
      <c r="E157" s="331"/>
      <c r="F157" s="331"/>
      <c r="G157" s="331"/>
      <c r="H157" s="331"/>
      <c r="I157" s="249" t="s">
        <v>440</v>
      </c>
      <c r="J157" s="249"/>
      <c r="K157" s="489" t="s">
        <v>441</v>
      </c>
      <c r="L157" s="489"/>
      <c r="M157" s="488" t="s">
        <v>442</v>
      </c>
      <c r="N157" s="488"/>
      <c r="O157" s="488" t="s">
        <v>443</v>
      </c>
      <c r="P157" s="488"/>
      <c r="Q157" s="488" t="s">
        <v>444</v>
      </c>
      <c r="R157" s="488"/>
      <c r="S157" s="488" t="s">
        <v>445</v>
      </c>
      <c r="T157" s="488"/>
    </row>
    <row r="158" spans="1:20" ht="12.75">
      <c r="A158" s="249"/>
      <c r="B158" s="331"/>
      <c r="C158" s="331"/>
      <c r="D158" s="331"/>
      <c r="E158" s="331"/>
      <c r="F158" s="331"/>
      <c r="G158" s="331"/>
      <c r="H158" s="331"/>
      <c r="I158" s="249"/>
      <c r="J158" s="249"/>
      <c r="K158" s="489"/>
      <c r="L158" s="489"/>
      <c r="M158" s="488"/>
      <c r="N158" s="488"/>
      <c r="O158" s="488"/>
      <c r="P158" s="488"/>
      <c r="Q158" s="488"/>
      <c r="R158" s="488"/>
      <c r="S158" s="488"/>
      <c r="T158" s="488"/>
    </row>
    <row r="159" spans="1:20" ht="12.75">
      <c r="A159" s="249"/>
      <c r="B159" s="331"/>
      <c r="C159" s="331"/>
      <c r="D159" s="331"/>
      <c r="E159" s="331"/>
      <c r="F159" s="331"/>
      <c r="G159" s="331"/>
      <c r="H159" s="331"/>
      <c r="I159" s="249"/>
      <c r="J159" s="249"/>
      <c r="K159" s="489"/>
      <c r="L159" s="489"/>
      <c r="M159" s="488"/>
      <c r="N159" s="488"/>
      <c r="O159" s="488"/>
      <c r="P159" s="488"/>
      <c r="Q159" s="488"/>
      <c r="R159" s="488"/>
      <c r="S159" s="488"/>
      <c r="T159" s="488"/>
    </row>
    <row r="160" spans="1:20" ht="12.75">
      <c r="A160" s="19" t="s">
        <v>45</v>
      </c>
      <c r="B160" s="195" t="s">
        <v>46</v>
      </c>
      <c r="C160" s="196"/>
      <c r="D160" s="196"/>
      <c r="E160" s="196"/>
      <c r="F160" s="196"/>
      <c r="G160" s="196"/>
      <c r="H160" s="196"/>
      <c r="I160" s="195" t="s">
        <v>47</v>
      </c>
      <c r="J160" s="196"/>
      <c r="K160" s="195" t="s">
        <v>48</v>
      </c>
      <c r="L160" s="196"/>
      <c r="M160" s="195" t="s">
        <v>57</v>
      </c>
      <c r="N160" s="196"/>
      <c r="O160" s="195" t="s">
        <v>58</v>
      </c>
      <c r="P160" s="196"/>
      <c r="Q160" s="195" t="s">
        <v>59</v>
      </c>
      <c r="R160" s="196"/>
      <c r="S160" s="195" t="s">
        <v>60</v>
      </c>
      <c r="T160" s="196"/>
    </row>
    <row r="161" spans="1:20" ht="12.75">
      <c r="A161" s="26">
        <v>614300</v>
      </c>
      <c r="B161" s="146" t="s">
        <v>286</v>
      </c>
      <c r="C161" s="146"/>
      <c r="D161" s="146"/>
      <c r="E161" s="146"/>
      <c r="F161" s="146"/>
      <c r="G161" s="146"/>
      <c r="H161" s="146"/>
      <c r="I161" s="161">
        <f>SUM(I162,I174)</f>
        <v>222600</v>
      </c>
      <c r="J161" s="161"/>
      <c r="K161" s="161">
        <f>SUM(K162,K174)</f>
        <v>5500</v>
      </c>
      <c r="L161" s="161"/>
      <c r="M161" s="161">
        <f>SUM(M162,M174)</f>
        <v>0</v>
      </c>
      <c r="N161" s="161"/>
      <c r="O161" s="161">
        <f>SUM(O162,O174)</f>
        <v>242100</v>
      </c>
      <c r="P161" s="161"/>
      <c r="Q161" s="161">
        <f>SUM(Q162,Q174)</f>
        <v>0</v>
      </c>
      <c r="R161" s="161"/>
      <c r="S161" s="161">
        <f>SUM(S162,S174)</f>
        <v>0</v>
      </c>
      <c r="T161" s="161"/>
    </row>
    <row r="162" spans="1:20" ht="12.75">
      <c r="A162" s="26">
        <v>614310</v>
      </c>
      <c r="B162" s="146" t="s">
        <v>286</v>
      </c>
      <c r="C162" s="146"/>
      <c r="D162" s="146"/>
      <c r="E162" s="146"/>
      <c r="F162" s="146"/>
      <c r="G162" s="146"/>
      <c r="H162" s="146"/>
      <c r="I162" s="161">
        <f>SUM(I163:J164,I165:J173)</f>
        <v>217100</v>
      </c>
      <c r="J162" s="161"/>
      <c r="K162" s="161">
        <f>SUM(K163:L164,K165:L173)</f>
        <v>0</v>
      </c>
      <c r="L162" s="161"/>
      <c r="M162" s="161">
        <f>SUM(M163:N164,M165:N173)</f>
        <v>0</v>
      </c>
      <c r="N162" s="161"/>
      <c r="O162" s="161">
        <f>SUM(O163:P173)</f>
        <v>242100</v>
      </c>
      <c r="P162" s="161"/>
      <c r="Q162" s="161">
        <f>SUM(Q163:R164,Q165:R173)</f>
        <v>0</v>
      </c>
      <c r="R162" s="161"/>
      <c r="S162" s="161">
        <f>SUM(S163:T164,S165:T173)</f>
        <v>0</v>
      </c>
      <c r="T162" s="161"/>
    </row>
    <row r="163" spans="1:20" ht="12.75">
      <c r="A163" s="220">
        <v>614311</v>
      </c>
      <c r="B163" s="504" t="s">
        <v>14</v>
      </c>
      <c r="C163" s="502"/>
      <c r="D163" s="502"/>
      <c r="E163" s="502"/>
      <c r="F163" s="502"/>
      <c r="G163" s="502"/>
      <c r="H163" s="502"/>
      <c r="I163" s="214">
        <v>70000</v>
      </c>
      <c r="J163" s="214"/>
      <c r="K163" s="214">
        <v>0</v>
      </c>
      <c r="L163" s="214"/>
      <c r="M163" s="214">
        <v>0</v>
      </c>
      <c r="N163" s="214"/>
      <c r="O163" s="214">
        <v>70000</v>
      </c>
      <c r="P163" s="214"/>
      <c r="Q163" s="214">
        <v>0</v>
      </c>
      <c r="R163" s="214"/>
      <c r="S163" s="214">
        <v>0</v>
      </c>
      <c r="T163" s="214"/>
    </row>
    <row r="164" spans="1:20" ht="12.75">
      <c r="A164" s="220"/>
      <c r="B164" s="502"/>
      <c r="C164" s="502"/>
      <c r="D164" s="502"/>
      <c r="E164" s="502"/>
      <c r="F164" s="502"/>
      <c r="G164" s="502"/>
      <c r="H164" s="502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</row>
    <row r="165" spans="1:20" ht="12.75">
      <c r="A165" s="28">
        <v>614311</v>
      </c>
      <c r="B165" s="248" t="s">
        <v>430</v>
      </c>
      <c r="C165" s="197"/>
      <c r="D165" s="197"/>
      <c r="E165" s="197"/>
      <c r="F165" s="197"/>
      <c r="G165" s="197"/>
      <c r="H165" s="197"/>
      <c r="I165" s="181">
        <v>84000</v>
      </c>
      <c r="J165" s="181"/>
      <c r="K165" s="181">
        <v>0</v>
      </c>
      <c r="L165" s="181"/>
      <c r="M165" s="181">
        <v>0</v>
      </c>
      <c r="N165" s="181"/>
      <c r="O165" s="181">
        <v>84000</v>
      </c>
      <c r="P165" s="181"/>
      <c r="Q165" s="181">
        <v>0</v>
      </c>
      <c r="R165" s="181"/>
      <c r="S165" s="181">
        <v>0</v>
      </c>
      <c r="T165" s="181"/>
    </row>
    <row r="166" spans="1:20" ht="12.75">
      <c r="A166" s="28">
        <v>614311</v>
      </c>
      <c r="B166" s="492" t="s">
        <v>479</v>
      </c>
      <c r="C166" s="197"/>
      <c r="D166" s="197"/>
      <c r="E166" s="197"/>
      <c r="F166" s="197"/>
      <c r="G166" s="197"/>
      <c r="H166" s="197"/>
      <c r="I166" s="181">
        <v>4100</v>
      </c>
      <c r="J166" s="181"/>
      <c r="K166" s="181">
        <v>0</v>
      </c>
      <c r="L166" s="181"/>
      <c r="M166" s="181">
        <v>0</v>
      </c>
      <c r="N166" s="181"/>
      <c r="O166" s="181">
        <v>4100</v>
      </c>
      <c r="P166" s="181"/>
      <c r="Q166" s="181">
        <v>0</v>
      </c>
      <c r="R166" s="181"/>
      <c r="S166" s="181">
        <v>0</v>
      </c>
      <c r="T166" s="181"/>
    </row>
    <row r="167" spans="1:20" ht="12.75">
      <c r="A167" s="28">
        <v>614311</v>
      </c>
      <c r="B167" s="197" t="s">
        <v>287</v>
      </c>
      <c r="C167" s="197"/>
      <c r="D167" s="197"/>
      <c r="E167" s="197"/>
      <c r="F167" s="197"/>
      <c r="G167" s="197"/>
      <c r="H167" s="197"/>
      <c r="I167" s="181">
        <v>7000</v>
      </c>
      <c r="J167" s="181"/>
      <c r="K167" s="181">
        <v>0</v>
      </c>
      <c r="L167" s="181"/>
      <c r="M167" s="181">
        <v>0</v>
      </c>
      <c r="N167" s="181"/>
      <c r="O167" s="181">
        <v>7000</v>
      </c>
      <c r="P167" s="181"/>
      <c r="Q167" s="181">
        <v>0</v>
      </c>
      <c r="R167" s="181"/>
      <c r="S167" s="181">
        <v>0</v>
      </c>
      <c r="T167" s="181"/>
    </row>
    <row r="168" spans="1:20" ht="12.75">
      <c r="A168" s="28">
        <v>614311</v>
      </c>
      <c r="B168" s="175" t="s">
        <v>409</v>
      </c>
      <c r="C168" s="280"/>
      <c r="D168" s="280"/>
      <c r="E168" s="280"/>
      <c r="F168" s="280"/>
      <c r="G168" s="280"/>
      <c r="H168" s="281"/>
      <c r="I168" s="154">
        <v>7000</v>
      </c>
      <c r="J168" s="155"/>
      <c r="K168" s="154">
        <v>0</v>
      </c>
      <c r="L168" s="155"/>
      <c r="M168" s="154">
        <v>0</v>
      </c>
      <c r="N168" s="155"/>
      <c r="O168" s="154">
        <v>7000</v>
      </c>
      <c r="P168" s="155"/>
      <c r="Q168" s="154">
        <v>0</v>
      </c>
      <c r="R168" s="155"/>
      <c r="S168" s="154">
        <v>0</v>
      </c>
      <c r="T168" s="155"/>
    </row>
    <row r="169" spans="1:20" ht="12.75">
      <c r="A169" s="28">
        <v>614311</v>
      </c>
      <c r="B169" s="248" t="s">
        <v>417</v>
      </c>
      <c r="C169" s="197"/>
      <c r="D169" s="197"/>
      <c r="E169" s="197"/>
      <c r="F169" s="197"/>
      <c r="G169" s="197"/>
      <c r="H169" s="197"/>
      <c r="I169" s="181">
        <v>30000</v>
      </c>
      <c r="J169" s="181"/>
      <c r="K169" s="181">
        <v>0</v>
      </c>
      <c r="L169" s="181"/>
      <c r="M169" s="181">
        <v>0</v>
      </c>
      <c r="N169" s="181"/>
      <c r="O169" s="181">
        <v>50000</v>
      </c>
      <c r="P169" s="181"/>
      <c r="Q169" s="181">
        <v>0</v>
      </c>
      <c r="R169" s="181"/>
      <c r="S169" s="181">
        <v>0</v>
      </c>
      <c r="T169" s="181"/>
    </row>
    <row r="170" spans="1:20" ht="12.75">
      <c r="A170" s="28">
        <v>614311</v>
      </c>
      <c r="B170" s="248" t="s">
        <v>370</v>
      </c>
      <c r="C170" s="197"/>
      <c r="D170" s="197"/>
      <c r="E170" s="197"/>
      <c r="F170" s="197"/>
      <c r="G170" s="197"/>
      <c r="H170" s="197"/>
      <c r="I170" s="181">
        <v>1000</v>
      </c>
      <c r="J170" s="181"/>
      <c r="K170" s="181">
        <v>0</v>
      </c>
      <c r="L170" s="181"/>
      <c r="M170" s="181">
        <v>0</v>
      </c>
      <c r="N170" s="181"/>
      <c r="O170" s="181">
        <v>6000</v>
      </c>
      <c r="P170" s="181"/>
      <c r="Q170" s="181">
        <v>0</v>
      </c>
      <c r="R170" s="181"/>
      <c r="S170" s="181">
        <v>0</v>
      </c>
      <c r="T170" s="181"/>
    </row>
    <row r="171" spans="1:20" ht="12.75">
      <c r="A171" s="392">
        <v>614311</v>
      </c>
      <c r="B171" s="422" t="s">
        <v>480</v>
      </c>
      <c r="C171" s="423"/>
      <c r="D171" s="423"/>
      <c r="E171" s="423"/>
      <c r="F171" s="423"/>
      <c r="G171" s="423"/>
      <c r="H171" s="424"/>
      <c r="I171" s="182">
        <v>13000</v>
      </c>
      <c r="J171" s="183"/>
      <c r="K171" s="182">
        <v>0</v>
      </c>
      <c r="L171" s="183"/>
      <c r="M171" s="182">
        <v>0</v>
      </c>
      <c r="N171" s="183"/>
      <c r="O171" s="182">
        <v>13000</v>
      </c>
      <c r="P171" s="183"/>
      <c r="Q171" s="182">
        <v>0</v>
      </c>
      <c r="R171" s="183"/>
      <c r="S171" s="182">
        <v>0</v>
      </c>
      <c r="T171" s="183"/>
    </row>
    <row r="172" spans="1:20" ht="12.75">
      <c r="A172" s="393"/>
      <c r="B172" s="425"/>
      <c r="C172" s="426"/>
      <c r="D172" s="426"/>
      <c r="E172" s="426"/>
      <c r="F172" s="426"/>
      <c r="G172" s="426"/>
      <c r="H172" s="427"/>
      <c r="I172" s="184"/>
      <c r="J172" s="185"/>
      <c r="K172" s="184"/>
      <c r="L172" s="185"/>
      <c r="M172" s="184"/>
      <c r="N172" s="185"/>
      <c r="O172" s="184"/>
      <c r="P172" s="185"/>
      <c r="Q172" s="184"/>
      <c r="R172" s="185"/>
      <c r="S172" s="184"/>
      <c r="T172" s="185"/>
    </row>
    <row r="173" spans="1:20" ht="12.75">
      <c r="A173" s="28">
        <v>614311</v>
      </c>
      <c r="B173" s="197" t="s">
        <v>295</v>
      </c>
      <c r="C173" s="197"/>
      <c r="D173" s="197"/>
      <c r="E173" s="197"/>
      <c r="F173" s="197"/>
      <c r="G173" s="197"/>
      <c r="H173" s="197"/>
      <c r="I173" s="181">
        <v>1000</v>
      </c>
      <c r="J173" s="181"/>
      <c r="K173" s="181">
        <v>0</v>
      </c>
      <c r="L173" s="181"/>
      <c r="M173" s="181">
        <v>0</v>
      </c>
      <c r="N173" s="181"/>
      <c r="O173" s="181">
        <v>1000</v>
      </c>
      <c r="P173" s="181"/>
      <c r="Q173" s="181">
        <v>0</v>
      </c>
      <c r="R173" s="181"/>
      <c r="S173" s="181">
        <v>0</v>
      </c>
      <c r="T173" s="181"/>
    </row>
    <row r="174" spans="1:20" ht="12.75">
      <c r="A174" s="26">
        <v>614320</v>
      </c>
      <c r="B174" s="146" t="s">
        <v>288</v>
      </c>
      <c r="C174" s="146"/>
      <c r="D174" s="146"/>
      <c r="E174" s="146"/>
      <c r="F174" s="146"/>
      <c r="G174" s="146"/>
      <c r="H174" s="146"/>
      <c r="I174" s="161">
        <f>SUM(I175)</f>
        <v>5500</v>
      </c>
      <c r="J174" s="161"/>
      <c r="K174" s="161">
        <f>SUM(K175)</f>
        <v>5500</v>
      </c>
      <c r="L174" s="161"/>
      <c r="M174" s="161">
        <f>SUM(M175)</f>
        <v>0</v>
      </c>
      <c r="N174" s="161"/>
      <c r="O174" s="161">
        <f>SUM(O175)</f>
        <v>0</v>
      </c>
      <c r="P174" s="161"/>
      <c r="Q174" s="161">
        <f>SUM(Q175)</f>
        <v>0</v>
      </c>
      <c r="R174" s="161"/>
      <c r="S174" s="161">
        <f>SUM(S175)</f>
        <v>0</v>
      </c>
      <c r="T174" s="161"/>
    </row>
    <row r="175" spans="1:20" ht="12.75">
      <c r="A175" s="28">
        <v>614323</v>
      </c>
      <c r="B175" s="197" t="s">
        <v>289</v>
      </c>
      <c r="C175" s="197"/>
      <c r="D175" s="197"/>
      <c r="E175" s="197"/>
      <c r="F175" s="197"/>
      <c r="G175" s="197"/>
      <c r="H175" s="197"/>
      <c r="I175" s="181">
        <v>5500</v>
      </c>
      <c r="J175" s="181"/>
      <c r="K175" s="181">
        <v>5500</v>
      </c>
      <c r="L175" s="181"/>
      <c r="M175" s="181">
        <v>0</v>
      </c>
      <c r="N175" s="181"/>
      <c r="O175" s="181">
        <v>0</v>
      </c>
      <c r="P175" s="181"/>
      <c r="Q175" s="181">
        <v>0</v>
      </c>
      <c r="R175" s="181"/>
      <c r="S175" s="181">
        <v>0</v>
      </c>
      <c r="T175" s="181"/>
    </row>
    <row r="176" spans="1:20" ht="12.75">
      <c r="A176" s="26">
        <v>614400</v>
      </c>
      <c r="B176" s="146" t="s">
        <v>331</v>
      </c>
      <c r="C176" s="146"/>
      <c r="D176" s="146"/>
      <c r="E176" s="146"/>
      <c r="F176" s="146"/>
      <c r="G176" s="146"/>
      <c r="H176" s="146"/>
      <c r="I176" s="161">
        <f>SUM(I177:J178)</f>
        <v>10000</v>
      </c>
      <c r="J176" s="161"/>
      <c r="K176" s="161">
        <f>SUM(K177:L178)</f>
        <v>0</v>
      </c>
      <c r="L176" s="161"/>
      <c r="M176" s="161">
        <f>SUM(M177:N178)</f>
        <v>0</v>
      </c>
      <c r="N176" s="161"/>
      <c r="O176" s="161">
        <f>SUM(O177:P178)</f>
        <v>10000</v>
      </c>
      <c r="P176" s="161"/>
      <c r="Q176" s="161">
        <f>SUM(Q177:R178)</f>
        <v>0</v>
      </c>
      <c r="R176" s="161"/>
      <c r="S176" s="161">
        <f>SUM(S177:T178)</f>
        <v>0</v>
      </c>
      <c r="T176" s="161"/>
    </row>
    <row r="177" spans="1:20" ht="12.75">
      <c r="A177" s="28">
        <v>614411</v>
      </c>
      <c r="B177" s="248" t="s">
        <v>332</v>
      </c>
      <c r="C177" s="248"/>
      <c r="D177" s="248"/>
      <c r="E177" s="248"/>
      <c r="F177" s="248"/>
      <c r="G177" s="248"/>
      <c r="H177" s="248"/>
      <c r="I177" s="181">
        <v>10000</v>
      </c>
      <c r="J177" s="181"/>
      <c r="K177" s="181">
        <v>0</v>
      </c>
      <c r="L177" s="181"/>
      <c r="M177" s="181">
        <v>0</v>
      </c>
      <c r="N177" s="181"/>
      <c r="O177" s="181">
        <v>10000</v>
      </c>
      <c r="P177" s="181"/>
      <c r="Q177" s="181">
        <v>0</v>
      </c>
      <c r="R177" s="181"/>
      <c r="S177" s="181">
        <v>0</v>
      </c>
      <c r="T177" s="181"/>
    </row>
    <row r="178" spans="1:20" ht="12.75">
      <c r="A178" s="28">
        <v>614423</v>
      </c>
      <c r="B178" s="248" t="s">
        <v>333</v>
      </c>
      <c r="C178" s="248"/>
      <c r="D178" s="248"/>
      <c r="E178" s="248"/>
      <c r="F178" s="248"/>
      <c r="G178" s="248"/>
      <c r="H178" s="248"/>
      <c r="I178" s="154">
        <v>0</v>
      </c>
      <c r="J178" s="155"/>
      <c r="K178" s="154">
        <v>0</v>
      </c>
      <c r="L178" s="155"/>
      <c r="M178" s="154">
        <v>0</v>
      </c>
      <c r="N178" s="155"/>
      <c r="O178" s="154">
        <v>0</v>
      </c>
      <c r="P178" s="155"/>
      <c r="Q178" s="154">
        <v>0</v>
      </c>
      <c r="R178" s="155"/>
      <c r="S178" s="154">
        <v>0</v>
      </c>
      <c r="T178" s="155"/>
    </row>
    <row r="179" spans="1:20" ht="12.75">
      <c r="A179" s="26">
        <v>614500</v>
      </c>
      <c r="B179" s="146" t="s">
        <v>290</v>
      </c>
      <c r="C179" s="146"/>
      <c r="D179" s="146"/>
      <c r="E179" s="146"/>
      <c r="F179" s="146"/>
      <c r="G179" s="146"/>
      <c r="H179" s="146"/>
      <c r="I179" s="161">
        <f>SUM(I180)</f>
        <v>67500</v>
      </c>
      <c r="J179" s="161"/>
      <c r="K179" s="161">
        <f>SUM(K180)</f>
        <v>0</v>
      </c>
      <c r="L179" s="161"/>
      <c r="M179" s="161">
        <f>SUM(M180)</f>
        <v>67500</v>
      </c>
      <c r="N179" s="161"/>
      <c r="O179" s="161">
        <f>SUM(O180)</f>
        <v>0</v>
      </c>
      <c r="P179" s="161"/>
      <c r="Q179" s="161">
        <f>SUM(Q180)</f>
        <v>0</v>
      </c>
      <c r="R179" s="161"/>
      <c r="S179" s="161">
        <f>SUM(S180)</f>
        <v>0</v>
      </c>
      <c r="T179" s="161"/>
    </row>
    <row r="180" spans="1:20" ht="12.75">
      <c r="A180" s="26">
        <v>614510</v>
      </c>
      <c r="B180" s="146" t="s">
        <v>290</v>
      </c>
      <c r="C180" s="146"/>
      <c r="D180" s="146"/>
      <c r="E180" s="146"/>
      <c r="F180" s="146"/>
      <c r="G180" s="146"/>
      <c r="H180" s="146"/>
      <c r="I180" s="161">
        <f>SUM(I181:J183)</f>
        <v>67500</v>
      </c>
      <c r="J180" s="161"/>
      <c r="K180" s="161">
        <f>SUM(K181)</f>
        <v>0</v>
      </c>
      <c r="L180" s="161"/>
      <c r="M180" s="161">
        <f>SUM(M181)</f>
        <v>67500</v>
      </c>
      <c r="N180" s="161"/>
      <c r="O180" s="161">
        <f>SUM(O181)</f>
        <v>0</v>
      </c>
      <c r="P180" s="161"/>
      <c r="Q180" s="161">
        <f>SUM(Q181)</f>
        <v>0</v>
      </c>
      <c r="R180" s="161"/>
      <c r="S180" s="161">
        <f>SUM(S181)</f>
        <v>0</v>
      </c>
      <c r="T180" s="161"/>
    </row>
    <row r="181" spans="1:20" ht="12.75">
      <c r="A181" s="28">
        <v>614515</v>
      </c>
      <c r="B181" s="197" t="s">
        <v>291</v>
      </c>
      <c r="C181" s="197"/>
      <c r="D181" s="197"/>
      <c r="E181" s="197"/>
      <c r="F181" s="197"/>
      <c r="G181" s="197"/>
      <c r="H181" s="197"/>
      <c r="I181" s="181">
        <v>67500</v>
      </c>
      <c r="J181" s="181"/>
      <c r="K181" s="181">
        <v>0</v>
      </c>
      <c r="L181" s="181"/>
      <c r="M181" s="181">
        <v>67500</v>
      </c>
      <c r="N181" s="181"/>
      <c r="O181" s="181">
        <v>0</v>
      </c>
      <c r="P181" s="181"/>
      <c r="Q181" s="181">
        <v>0</v>
      </c>
      <c r="R181" s="181"/>
      <c r="S181" s="181">
        <v>0</v>
      </c>
      <c r="T181" s="181"/>
    </row>
    <row r="182" spans="1:20" ht="12.75">
      <c r="A182" s="28">
        <v>614515</v>
      </c>
      <c r="B182" s="197" t="s">
        <v>15</v>
      </c>
      <c r="C182" s="197"/>
      <c r="D182" s="197"/>
      <c r="E182" s="197"/>
      <c r="F182" s="197"/>
      <c r="G182" s="197"/>
      <c r="H182" s="197"/>
      <c r="I182" s="181">
        <v>0</v>
      </c>
      <c r="J182" s="181"/>
      <c r="K182" s="181">
        <v>0</v>
      </c>
      <c r="L182" s="181"/>
      <c r="M182" s="181">
        <v>0</v>
      </c>
      <c r="N182" s="181"/>
      <c r="O182" s="181">
        <v>0</v>
      </c>
      <c r="P182" s="181"/>
      <c r="Q182" s="181">
        <v>0</v>
      </c>
      <c r="R182" s="181"/>
      <c r="S182" s="181">
        <v>0</v>
      </c>
      <c r="T182" s="181"/>
    </row>
    <row r="183" spans="1:20" ht="12.75">
      <c r="A183" s="28">
        <v>614515</v>
      </c>
      <c r="B183" s="197" t="s">
        <v>16</v>
      </c>
      <c r="C183" s="197"/>
      <c r="D183" s="197"/>
      <c r="E183" s="197"/>
      <c r="F183" s="197"/>
      <c r="G183" s="197"/>
      <c r="H183" s="197"/>
      <c r="I183" s="181">
        <v>0</v>
      </c>
      <c r="J183" s="181"/>
      <c r="K183" s="181">
        <v>0</v>
      </c>
      <c r="L183" s="181"/>
      <c r="M183" s="181">
        <v>0</v>
      </c>
      <c r="N183" s="181"/>
      <c r="O183" s="181">
        <v>0</v>
      </c>
      <c r="P183" s="181"/>
      <c r="Q183" s="181">
        <v>0</v>
      </c>
      <c r="R183" s="181"/>
      <c r="S183" s="181">
        <v>0</v>
      </c>
      <c r="T183" s="181"/>
    </row>
    <row r="184" spans="1:20" ht="12.75">
      <c r="A184" s="26">
        <v>614800</v>
      </c>
      <c r="B184" s="146" t="s">
        <v>292</v>
      </c>
      <c r="C184" s="146"/>
      <c r="D184" s="146"/>
      <c r="E184" s="146"/>
      <c r="F184" s="146"/>
      <c r="G184" s="146"/>
      <c r="H184" s="146"/>
      <c r="I184" s="161">
        <f>SUM(I185)</f>
        <v>16000</v>
      </c>
      <c r="J184" s="161"/>
      <c r="K184" s="161">
        <f>SUM(K185)</f>
        <v>0</v>
      </c>
      <c r="L184" s="161"/>
      <c r="M184" s="161">
        <f>SUM(M185)</f>
        <v>16000</v>
      </c>
      <c r="N184" s="161"/>
      <c r="O184" s="161">
        <f>SUM(O185)</f>
        <v>0</v>
      </c>
      <c r="P184" s="161"/>
      <c r="Q184" s="161">
        <f>SUM(Q185)</f>
        <v>0</v>
      </c>
      <c r="R184" s="161"/>
      <c r="S184" s="161">
        <f>SUM(S185)</f>
        <v>0</v>
      </c>
      <c r="T184" s="161"/>
    </row>
    <row r="185" spans="1:20" ht="12.75">
      <c r="A185" s="26">
        <v>614810</v>
      </c>
      <c r="B185" s="146" t="s">
        <v>292</v>
      </c>
      <c r="C185" s="146"/>
      <c r="D185" s="146"/>
      <c r="E185" s="146"/>
      <c r="F185" s="146"/>
      <c r="G185" s="146"/>
      <c r="H185" s="146"/>
      <c r="I185" s="161">
        <f>SUM(I186:J188)</f>
        <v>16000</v>
      </c>
      <c r="J185" s="161"/>
      <c r="K185" s="161">
        <f>SUM(K186:L188)</f>
        <v>0</v>
      </c>
      <c r="L185" s="161"/>
      <c r="M185" s="161">
        <f>SUM(M186:N188)</f>
        <v>16000</v>
      </c>
      <c r="N185" s="161"/>
      <c r="O185" s="161">
        <f>SUM(O186:P188)</f>
        <v>0</v>
      </c>
      <c r="P185" s="161"/>
      <c r="Q185" s="161">
        <f>SUM(Q186:R188)</f>
        <v>0</v>
      </c>
      <c r="R185" s="161"/>
      <c r="S185" s="161">
        <f>SUM(S186:T188)</f>
        <v>0</v>
      </c>
      <c r="T185" s="161"/>
    </row>
    <row r="186" spans="1:20" ht="12.75">
      <c r="A186" s="28">
        <v>614811</v>
      </c>
      <c r="B186" s="197" t="s">
        <v>293</v>
      </c>
      <c r="C186" s="197"/>
      <c r="D186" s="197"/>
      <c r="E186" s="197"/>
      <c r="F186" s="197"/>
      <c r="G186" s="197"/>
      <c r="H186" s="197"/>
      <c r="I186" s="181">
        <v>2000</v>
      </c>
      <c r="J186" s="181"/>
      <c r="K186" s="181">
        <v>0</v>
      </c>
      <c r="L186" s="181"/>
      <c r="M186" s="181">
        <v>2000</v>
      </c>
      <c r="N186" s="181"/>
      <c r="O186" s="181">
        <v>0</v>
      </c>
      <c r="P186" s="181"/>
      <c r="Q186" s="181">
        <v>0</v>
      </c>
      <c r="R186" s="181"/>
      <c r="S186" s="181">
        <v>0</v>
      </c>
      <c r="T186" s="181"/>
    </row>
    <row r="187" spans="1:20" ht="12.75">
      <c r="A187" s="28">
        <v>614817</v>
      </c>
      <c r="B187" s="197" t="s">
        <v>334</v>
      </c>
      <c r="C187" s="197"/>
      <c r="D187" s="197"/>
      <c r="E187" s="197"/>
      <c r="F187" s="197"/>
      <c r="G187" s="197"/>
      <c r="H187" s="197"/>
      <c r="I187" s="181">
        <v>12000</v>
      </c>
      <c r="J187" s="181"/>
      <c r="K187" s="181">
        <v>0</v>
      </c>
      <c r="L187" s="181"/>
      <c r="M187" s="181">
        <v>12000</v>
      </c>
      <c r="N187" s="181"/>
      <c r="O187" s="181">
        <v>0</v>
      </c>
      <c r="P187" s="181"/>
      <c r="Q187" s="181">
        <v>0</v>
      </c>
      <c r="R187" s="181"/>
      <c r="S187" s="181">
        <v>0</v>
      </c>
      <c r="T187" s="181"/>
    </row>
    <row r="188" spans="1:20" ht="12.75">
      <c r="A188" s="28">
        <v>614817</v>
      </c>
      <c r="B188" s="197" t="s">
        <v>335</v>
      </c>
      <c r="C188" s="197"/>
      <c r="D188" s="197"/>
      <c r="E188" s="197"/>
      <c r="F188" s="197"/>
      <c r="G188" s="197"/>
      <c r="H188" s="197"/>
      <c r="I188" s="181">
        <v>2000</v>
      </c>
      <c r="J188" s="181"/>
      <c r="K188" s="181">
        <v>0</v>
      </c>
      <c r="L188" s="181"/>
      <c r="M188" s="181">
        <v>2000</v>
      </c>
      <c r="N188" s="181"/>
      <c r="O188" s="181">
        <v>0</v>
      </c>
      <c r="P188" s="181"/>
      <c r="Q188" s="181">
        <v>0</v>
      </c>
      <c r="R188" s="181"/>
      <c r="S188" s="181">
        <v>0</v>
      </c>
      <c r="T188" s="181"/>
    </row>
    <row r="189" spans="1:20" ht="12.75">
      <c r="A189" s="23">
        <v>615000</v>
      </c>
      <c r="B189" s="193" t="s">
        <v>25</v>
      </c>
      <c r="C189" s="193"/>
      <c r="D189" s="193"/>
      <c r="E189" s="193"/>
      <c r="F189" s="193"/>
      <c r="G189" s="193"/>
      <c r="H189" s="193"/>
      <c r="I189" s="194">
        <f>SUM(I190,I193)</f>
        <v>0</v>
      </c>
      <c r="J189" s="194"/>
      <c r="K189" s="194">
        <f>SUM(K190,K193)</f>
        <v>0</v>
      </c>
      <c r="L189" s="194"/>
      <c r="M189" s="194">
        <f>SUM(M190,M193)</f>
        <v>0</v>
      </c>
      <c r="N189" s="194"/>
      <c r="O189" s="194">
        <f>SUM(O190,O193)</f>
        <v>0</v>
      </c>
      <c r="P189" s="194"/>
      <c r="Q189" s="194">
        <f>SUM(Q190,Q193)</f>
        <v>0</v>
      </c>
      <c r="R189" s="194"/>
      <c r="S189" s="194">
        <f>SUM(S190,S193)</f>
        <v>0</v>
      </c>
      <c r="T189" s="194"/>
    </row>
    <row r="190" spans="1:20" ht="12.75">
      <c r="A190" s="26">
        <v>615100</v>
      </c>
      <c r="B190" s="146" t="s">
        <v>294</v>
      </c>
      <c r="C190" s="146"/>
      <c r="D190" s="146"/>
      <c r="E190" s="146"/>
      <c r="F190" s="146"/>
      <c r="G190" s="146"/>
      <c r="H190" s="146"/>
      <c r="I190" s="161">
        <f>SUM(I191:J192)</f>
        <v>0</v>
      </c>
      <c r="J190" s="161"/>
      <c r="K190" s="161">
        <f>SUM(K191:L192)</f>
        <v>0</v>
      </c>
      <c r="L190" s="161"/>
      <c r="M190" s="161">
        <f>SUM(M191:N192)</f>
        <v>0</v>
      </c>
      <c r="N190" s="161"/>
      <c r="O190" s="161">
        <f>SUM(O191:P192)</f>
        <v>0</v>
      </c>
      <c r="P190" s="161"/>
      <c r="Q190" s="161">
        <f>SUM(Q191:R192)</f>
        <v>0</v>
      </c>
      <c r="R190" s="161"/>
      <c r="S190" s="161">
        <f>SUM(S191:T192)</f>
        <v>0</v>
      </c>
      <c r="T190" s="161"/>
    </row>
    <row r="191" spans="1:20" ht="12.75">
      <c r="A191" s="28">
        <v>615117</v>
      </c>
      <c r="B191" s="197" t="s">
        <v>481</v>
      </c>
      <c r="C191" s="197"/>
      <c r="D191" s="197"/>
      <c r="E191" s="197"/>
      <c r="F191" s="197"/>
      <c r="G191" s="197"/>
      <c r="H191" s="197"/>
      <c r="I191" s="181">
        <v>0</v>
      </c>
      <c r="J191" s="181"/>
      <c r="K191" s="181">
        <v>0</v>
      </c>
      <c r="L191" s="181"/>
      <c r="M191" s="181">
        <v>0</v>
      </c>
      <c r="N191" s="181"/>
      <c r="O191" s="181">
        <v>0</v>
      </c>
      <c r="P191" s="181"/>
      <c r="Q191" s="181">
        <v>0</v>
      </c>
      <c r="R191" s="181"/>
      <c r="S191" s="181">
        <v>0</v>
      </c>
      <c r="T191" s="181"/>
    </row>
    <row r="192" spans="1:20" ht="12.75">
      <c r="A192" s="28">
        <v>615117</v>
      </c>
      <c r="B192" s="197" t="s">
        <v>372</v>
      </c>
      <c r="C192" s="197"/>
      <c r="D192" s="197"/>
      <c r="E192" s="197"/>
      <c r="F192" s="197"/>
      <c r="G192" s="197"/>
      <c r="H192" s="197"/>
      <c r="I192" s="181">
        <v>0</v>
      </c>
      <c r="J192" s="181"/>
      <c r="K192" s="181">
        <v>0</v>
      </c>
      <c r="L192" s="181"/>
      <c r="M192" s="181">
        <v>0</v>
      </c>
      <c r="N192" s="181"/>
      <c r="O192" s="181">
        <v>0</v>
      </c>
      <c r="P192" s="181"/>
      <c r="Q192" s="181">
        <v>0</v>
      </c>
      <c r="R192" s="181"/>
      <c r="S192" s="181">
        <v>0</v>
      </c>
      <c r="T192" s="181"/>
    </row>
    <row r="193" spans="1:20" ht="12.75">
      <c r="A193" s="26">
        <v>615200</v>
      </c>
      <c r="B193" s="146" t="s">
        <v>482</v>
      </c>
      <c r="C193" s="146"/>
      <c r="D193" s="146"/>
      <c r="E193" s="146"/>
      <c r="F193" s="146"/>
      <c r="G193" s="146"/>
      <c r="H193" s="146"/>
      <c r="I193" s="161">
        <f>SUM(I194)</f>
        <v>0</v>
      </c>
      <c r="J193" s="161"/>
      <c r="K193" s="161">
        <f>SUM(K194)</f>
        <v>0</v>
      </c>
      <c r="L193" s="161"/>
      <c r="M193" s="161">
        <f>SUM(M194)</f>
        <v>0</v>
      </c>
      <c r="N193" s="161"/>
      <c r="O193" s="161">
        <f>SUM(O194)</f>
        <v>0</v>
      </c>
      <c r="P193" s="161"/>
      <c r="Q193" s="161">
        <f>SUM(Q194)</f>
        <v>0</v>
      </c>
      <c r="R193" s="161"/>
      <c r="S193" s="161">
        <f>SUM(S194)</f>
        <v>0</v>
      </c>
      <c r="T193" s="161"/>
    </row>
    <row r="194" spans="1:20" ht="12.75">
      <c r="A194" s="28">
        <v>615211</v>
      </c>
      <c r="B194" s="197" t="s">
        <v>483</v>
      </c>
      <c r="C194" s="197"/>
      <c r="D194" s="197"/>
      <c r="E194" s="197"/>
      <c r="F194" s="197"/>
      <c r="G194" s="197"/>
      <c r="H194" s="197"/>
      <c r="I194" s="181">
        <v>0</v>
      </c>
      <c r="J194" s="181"/>
      <c r="K194" s="181">
        <v>0</v>
      </c>
      <c r="L194" s="181"/>
      <c r="M194" s="181">
        <v>0</v>
      </c>
      <c r="N194" s="181"/>
      <c r="O194" s="181">
        <v>0</v>
      </c>
      <c r="P194" s="181"/>
      <c r="Q194" s="181">
        <v>0</v>
      </c>
      <c r="R194" s="181"/>
      <c r="S194" s="181">
        <v>0</v>
      </c>
      <c r="T194" s="181"/>
    </row>
    <row r="195" spans="1:20" ht="12.75">
      <c r="A195" s="6"/>
      <c r="B195" s="125"/>
      <c r="C195" s="125"/>
      <c r="D195" s="125"/>
      <c r="E195" s="125"/>
      <c r="F195" s="125"/>
      <c r="G195" s="125"/>
      <c r="H195" s="125"/>
      <c r="I195" s="15"/>
      <c r="J195" s="15"/>
      <c r="K195" s="517" t="s">
        <v>486</v>
      </c>
      <c r="L195" s="518"/>
      <c r="M195" s="15"/>
      <c r="N195" s="15"/>
      <c r="O195" s="15"/>
      <c r="P195" s="15"/>
      <c r="Q195" s="15"/>
      <c r="R195" s="15"/>
      <c r="S195" s="15"/>
      <c r="T195" s="15"/>
    </row>
    <row r="196" spans="1:20" s="142" customFormat="1" ht="12.75">
      <c r="A196" s="249" t="s">
        <v>439</v>
      </c>
      <c r="B196" s="331" t="s">
        <v>194</v>
      </c>
      <c r="C196" s="331"/>
      <c r="D196" s="331"/>
      <c r="E196" s="331"/>
      <c r="F196" s="331"/>
      <c r="G196" s="331"/>
      <c r="H196" s="331"/>
      <c r="I196" s="249" t="s">
        <v>440</v>
      </c>
      <c r="J196" s="249"/>
      <c r="K196" s="489" t="s">
        <v>441</v>
      </c>
      <c r="L196" s="489"/>
      <c r="M196" s="488" t="s">
        <v>442</v>
      </c>
      <c r="N196" s="488"/>
      <c r="O196" s="488" t="s">
        <v>443</v>
      </c>
      <c r="P196" s="488"/>
      <c r="Q196" s="488" t="s">
        <v>444</v>
      </c>
      <c r="R196" s="488"/>
      <c r="S196" s="488" t="s">
        <v>487</v>
      </c>
      <c r="T196" s="488"/>
    </row>
    <row r="197" spans="1:20" ht="12.75">
      <c r="A197" s="249"/>
      <c r="B197" s="331"/>
      <c r="C197" s="331"/>
      <c r="D197" s="331"/>
      <c r="E197" s="331"/>
      <c r="F197" s="331"/>
      <c r="G197" s="331"/>
      <c r="H197" s="331"/>
      <c r="I197" s="249"/>
      <c r="J197" s="249"/>
      <c r="K197" s="489"/>
      <c r="L197" s="489"/>
      <c r="M197" s="488"/>
      <c r="N197" s="488"/>
      <c r="O197" s="488"/>
      <c r="P197" s="488"/>
      <c r="Q197" s="488"/>
      <c r="R197" s="488"/>
      <c r="S197" s="488"/>
      <c r="T197" s="488"/>
    </row>
    <row r="198" spans="1:20" ht="12.75">
      <c r="A198" s="249"/>
      <c r="B198" s="331"/>
      <c r="C198" s="331"/>
      <c r="D198" s="331"/>
      <c r="E198" s="331"/>
      <c r="F198" s="331"/>
      <c r="G198" s="331"/>
      <c r="H198" s="331"/>
      <c r="I198" s="249"/>
      <c r="J198" s="249"/>
      <c r="K198" s="489"/>
      <c r="L198" s="489"/>
      <c r="M198" s="488"/>
      <c r="N198" s="488"/>
      <c r="O198" s="488"/>
      <c r="P198" s="488"/>
      <c r="Q198" s="488"/>
      <c r="R198" s="488"/>
      <c r="S198" s="488"/>
      <c r="T198" s="488"/>
    </row>
    <row r="199" spans="1:20" ht="12.75">
      <c r="A199" s="19" t="s">
        <v>45</v>
      </c>
      <c r="B199" s="195" t="s">
        <v>46</v>
      </c>
      <c r="C199" s="196"/>
      <c r="D199" s="196"/>
      <c r="E199" s="196"/>
      <c r="F199" s="196"/>
      <c r="G199" s="196"/>
      <c r="H199" s="196"/>
      <c r="I199" s="195" t="s">
        <v>47</v>
      </c>
      <c r="J199" s="196"/>
      <c r="K199" s="195" t="s">
        <v>48</v>
      </c>
      <c r="L199" s="196"/>
      <c r="M199" s="195" t="s">
        <v>57</v>
      </c>
      <c r="N199" s="196"/>
      <c r="O199" s="195" t="s">
        <v>58</v>
      </c>
      <c r="P199" s="196"/>
      <c r="Q199" s="195" t="s">
        <v>59</v>
      </c>
      <c r="R199" s="196"/>
      <c r="S199" s="195" t="s">
        <v>60</v>
      </c>
      <c r="T199" s="196"/>
    </row>
    <row r="200" spans="1:20" ht="12.75">
      <c r="A200" s="23">
        <v>616000</v>
      </c>
      <c r="B200" s="507" t="s">
        <v>352</v>
      </c>
      <c r="C200" s="508"/>
      <c r="D200" s="508"/>
      <c r="E200" s="508"/>
      <c r="F200" s="508"/>
      <c r="G200" s="508"/>
      <c r="H200" s="509"/>
      <c r="I200" s="510">
        <f>SUM(I201:I202)</f>
        <v>18900</v>
      </c>
      <c r="J200" s="511"/>
      <c r="K200" s="510">
        <f>SUM(K201:K202)</f>
        <v>18900</v>
      </c>
      <c r="L200" s="511"/>
      <c r="M200" s="510">
        <f>SUM(M202)</f>
        <v>0</v>
      </c>
      <c r="N200" s="511"/>
      <c r="O200" s="510">
        <f>SUM(O202)</f>
        <v>0</v>
      </c>
      <c r="P200" s="511"/>
      <c r="Q200" s="510">
        <f>SUM(Q202)</f>
        <v>0</v>
      </c>
      <c r="R200" s="511"/>
      <c r="S200" s="510">
        <f>SUM(S202)</f>
        <v>0</v>
      </c>
      <c r="T200" s="511"/>
    </row>
    <row r="201" spans="1:20" ht="12.75">
      <c r="A201" s="124">
        <v>613331</v>
      </c>
      <c r="B201" s="512" t="s">
        <v>420</v>
      </c>
      <c r="C201" s="513"/>
      <c r="D201" s="513"/>
      <c r="E201" s="513"/>
      <c r="F201" s="513"/>
      <c r="G201" s="513"/>
      <c r="H201" s="514"/>
      <c r="I201" s="515">
        <v>15100</v>
      </c>
      <c r="J201" s="516"/>
      <c r="K201" s="515">
        <v>15100</v>
      </c>
      <c r="L201" s="516"/>
      <c r="M201" s="515">
        <v>0</v>
      </c>
      <c r="N201" s="516"/>
      <c r="O201" s="515">
        <v>0</v>
      </c>
      <c r="P201" s="516"/>
      <c r="Q201" s="515">
        <v>0</v>
      </c>
      <c r="R201" s="516"/>
      <c r="S201" s="515">
        <v>0</v>
      </c>
      <c r="T201" s="516"/>
    </row>
    <row r="202" spans="1:20" ht="12.75">
      <c r="A202" s="28">
        <v>616331</v>
      </c>
      <c r="B202" s="175" t="s">
        <v>484</v>
      </c>
      <c r="C202" s="280"/>
      <c r="D202" s="280"/>
      <c r="E202" s="280"/>
      <c r="F202" s="280"/>
      <c r="G202" s="280"/>
      <c r="H202" s="281"/>
      <c r="I202" s="154">
        <v>3800</v>
      </c>
      <c r="J202" s="155"/>
      <c r="K202" s="154">
        <v>3800</v>
      </c>
      <c r="L202" s="155"/>
      <c r="M202" s="154">
        <v>0</v>
      </c>
      <c r="N202" s="155"/>
      <c r="O202" s="154">
        <v>0</v>
      </c>
      <c r="P202" s="155"/>
      <c r="Q202" s="154">
        <v>0</v>
      </c>
      <c r="R202" s="155"/>
      <c r="S202" s="154">
        <v>0</v>
      </c>
      <c r="T202" s="155"/>
    </row>
    <row r="203" spans="1:20" ht="12.75">
      <c r="A203" s="23">
        <v>820000</v>
      </c>
      <c r="B203" s="193" t="s">
        <v>339</v>
      </c>
      <c r="C203" s="193"/>
      <c r="D203" s="193"/>
      <c r="E203" s="193"/>
      <c r="F203" s="193"/>
      <c r="G203" s="193"/>
      <c r="H203" s="193"/>
      <c r="I203" s="194">
        <f>SUM(I204,I211,I212)</f>
        <v>0</v>
      </c>
      <c r="J203" s="194"/>
      <c r="K203" s="194">
        <f>SUM(K204,K211,K212)</f>
        <v>0</v>
      </c>
      <c r="L203" s="194"/>
      <c r="M203" s="194">
        <f>SUM(M204,M211)</f>
        <v>0</v>
      </c>
      <c r="N203" s="194"/>
      <c r="O203" s="194">
        <f>SUM(O204,O211,O212)</f>
        <v>0</v>
      </c>
      <c r="P203" s="194"/>
      <c r="Q203" s="194">
        <f>SUM(Q204,Q211,Q212)</f>
        <v>0</v>
      </c>
      <c r="R203" s="194"/>
      <c r="S203" s="194">
        <f>SUM(S204,S211,S212)</f>
        <v>0</v>
      </c>
      <c r="T203" s="194"/>
    </row>
    <row r="204" spans="1:20" ht="12.75">
      <c r="A204" s="26">
        <v>821000</v>
      </c>
      <c r="B204" s="146" t="s">
        <v>340</v>
      </c>
      <c r="C204" s="146"/>
      <c r="D204" s="146"/>
      <c r="E204" s="146"/>
      <c r="F204" s="146"/>
      <c r="G204" s="146"/>
      <c r="H204" s="146"/>
      <c r="I204" s="161">
        <f>SUM(I205:J209,I210)</f>
        <v>0</v>
      </c>
      <c r="J204" s="161"/>
      <c r="K204" s="161">
        <f>SUM(K205:L209,K210)</f>
        <v>0</v>
      </c>
      <c r="L204" s="161"/>
      <c r="M204" s="161">
        <f>SUM(M205:N209,M210)</f>
        <v>0</v>
      </c>
      <c r="N204" s="161"/>
      <c r="O204" s="161">
        <f>SUM(O205:P209,O210)</f>
        <v>0</v>
      </c>
      <c r="P204" s="161"/>
      <c r="Q204" s="161">
        <f>SUM(Q205:R209,Q210)</f>
        <v>0</v>
      </c>
      <c r="R204" s="161"/>
      <c r="S204" s="161">
        <f>SUM(S205:T209,S210)</f>
        <v>0</v>
      </c>
      <c r="T204" s="161"/>
    </row>
    <row r="205" spans="1:20" ht="12.75">
      <c r="A205" s="28">
        <v>821311</v>
      </c>
      <c r="B205" s="248" t="s">
        <v>23</v>
      </c>
      <c r="C205" s="248"/>
      <c r="D205" s="248"/>
      <c r="E205" s="248"/>
      <c r="F205" s="248"/>
      <c r="G205" s="248"/>
      <c r="H205" s="248"/>
      <c r="I205" s="301">
        <v>0</v>
      </c>
      <c r="J205" s="301"/>
      <c r="K205" s="181">
        <v>0</v>
      </c>
      <c r="L205" s="181"/>
      <c r="M205" s="181">
        <v>0</v>
      </c>
      <c r="N205" s="181"/>
      <c r="O205" s="181">
        <v>0</v>
      </c>
      <c r="P205" s="181"/>
      <c r="Q205" s="181">
        <v>0</v>
      </c>
      <c r="R205" s="181"/>
      <c r="S205" s="181">
        <v>0</v>
      </c>
      <c r="T205" s="181"/>
    </row>
    <row r="206" spans="1:20" ht="12.75">
      <c r="A206" s="28">
        <v>821312</v>
      </c>
      <c r="B206" s="248" t="s">
        <v>341</v>
      </c>
      <c r="C206" s="248"/>
      <c r="D206" s="248"/>
      <c r="E206" s="248"/>
      <c r="F206" s="248"/>
      <c r="G206" s="248"/>
      <c r="H206" s="248"/>
      <c r="I206" s="181">
        <v>0</v>
      </c>
      <c r="J206" s="181"/>
      <c r="K206" s="181">
        <v>0</v>
      </c>
      <c r="L206" s="181"/>
      <c r="M206" s="181">
        <v>0</v>
      </c>
      <c r="N206" s="181"/>
      <c r="O206" s="181">
        <v>0</v>
      </c>
      <c r="P206" s="181"/>
      <c r="Q206" s="181">
        <v>0</v>
      </c>
      <c r="R206" s="181"/>
      <c r="S206" s="181">
        <v>0</v>
      </c>
      <c r="T206" s="181"/>
    </row>
    <row r="207" spans="1:20" ht="12.75">
      <c r="A207" s="28">
        <v>821321</v>
      </c>
      <c r="B207" s="248" t="s">
        <v>342</v>
      </c>
      <c r="C207" s="248"/>
      <c r="D207" s="248"/>
      <c r="E207" s="248"/>
      <c r="F207" s="248"/>
      <c r="G207" s="248"/>
      <c r="H207" s="248"/>
      <c r="I207" s="181">
        <v>0</v>
      </c>
      <c r="J207" s="181"/>
      <c r="K207" s="181">
        <v>0</v>
      </c>
      <c r="L207" s="181"/>
      <c r="M207" s="181">
        <v>0</v>
      </c>
      <c r="N207" s="181"/>
      <c r="O207" s="181">
        <v>0</v>
      </c>
      <c r="P207" s="181"/>
      <c r="Q207" s="181">
        <v>0</v>
      </c>
      <c r="R207" s="181"/>
      <c r="S207" s="181">
        <v>0</v>
      </c>
      <c r="T207" s="181"/>
    </row>
    <row r="208" spans="1:20" ht="12.75">
      <c r="A208" s="28">
        <v>821512</v>
      </c>
      <c r="B208" s="248" t="s">
        <v>343</v>
      </c>
      <c r="C208" s="248"/>
      <c r="D208" s="248"/>
      <c r="E208" s="248"/>
      <c r="F208" s="248"/>
      <c r="G208" s="248"/>
      <c r="H208" s="248"/>
      <c r="I208" s="181">
        <v>0</v>
      </c>
      <c r="J208" s="181"/>
      <c r="K208" s="181">
        <v>0</v>
      </c>
      <c r="L208" s="181"/>
      <c r="M208" s="181">
        <v>0</v>
      </c>
      <c r="N208" s="181"/>
      <c r="O208" s="181">
        <v>0</v>
      </c>
      <c r="P208" s="181"/>
      <c r="Q208" s="181">
        <v>0</v>
      </c>
      <c r="R208" s="181"/>
      <c r="S208" s="181">
        <v>0</v>
      </c>
      <c r="T208" s="181"/>
    </row>
    <row r="209" spans="1:20" ht="12.75">
      <c r="A209" s="28">
        <v>821612</v>
      </c>
      <c r="B209" s="248" t="s">
        <v>485</v>
      </c>
      <c r="C209" s="248"/>
      <c r="D209" s="248"/>
      <c r="E209" s="248"/>
      <c r="F209" s="248"/>
      <c r="G209" s="248"/>
      <c r="H209" s="248"/>
      <c r="I209" s="181">
        <v>0</v>
      </c>
      <c r="J209" s="181"/>
      <c r="K209" s="181">
        <v>0</v>
      </c>
      <c r="L209" s="181"/>
      <c r="M209" s="181">
        <v>0</v>
      </c>
      <c r="N209" s="181"/>
      <c r="O209" s="181">
        <v>0</v>
      </c>
      <c r="P209" s="181"/>
      <c r="Q209" s="181">
        <v>0</v>
      </c>
      <c r="R209" s="181"/>
      <c r="S209" s="181">
        <v>0</v>
      </c>
      <c r="T209" s="181"/>
    </row>
    <row r="210" spans="1:20" ht="12.75">
      <c r="A210" s="28">
        <v>821624</v>
      </c>
      <c r="B210" s="248" t="s">
        <v>344</v>
      </c>
      <c r="C210" s="248"/>
      <c r="D210" s="248"/>
      <c r="E210" s="248"/>
      <c r="F210" s="248"/>
      <c r="G210" s="248"/>
      <c r="H210" s="248"/>
      <c r="I210" s="181">
        <v>0</v>
      </c>
      <c r="J210" s="181"/>
      <c r="K210" s="181">
        <v>0</v>
      </c>
      <c r="L210" s="181"/>
      <c r="M210" s="181">
        <v>0</v>
      </c>
      <c r="N210" s="181"/>
      <c r="O210" s="181">
        <v>0</v>
      </c>
      <c r="P210" s="181"/>
      <c r="Q210" s="181">
        <v>0</v>
      </c>
      <c r="R210" s="181"/>
      <c r="S210" s="181">
        <v>0</v>
      </c>
      <c r="T210" s="181"/>
    </row>
    <row r="211" spans="1:20" ht="12.75">
      <c r="A211" s="26">
        <v>822000</v>
      </c>
      <c r="B211" s="146" t="s">
        <v>488</v>
      </c>
      <c r="C211" s="146"/>
      <c r="D211" s="146"/>
      <c r="E211" s="146"/>
      <c r="F211" s="146"/>
      <c r="G211" s="146"/>
      <c r="H211" s="146"/>
      <c r="I211" s="161">
        <v>0</v>
      </c>
      <c r="J211" s="161"/>
      <c r="K211" s="161">
        <f>SUM(K212)</f>
        <v>0</v>
      </c>
      <c r="L211" s="161"/>
      <c r="M211" s="161">
        <v>0</v>
      </c>
      <c r="N211" s="161"/>
      <c r="O211" s="161">
        <f>SUM(O212)</f>
        <v>0</v>
      </c>
      <c r="P211" s="161"/>
      <c r="Q211" s="161">
        <f>SUM(Q212)</f>
        <v>0</v>
      </c>
      <c r="R211" s="161"/>
      <c r="S211" s="161">
        <f>SUM(S212)</f>
        <v>0</v>
      </c>
      <c r="T211" s="161"/>
    </row>
    <row r="212" spans="1:20" ht="12.75">
      <c r="A212" s="126">
        <v>823000</v>
      </c>
      <c r="B212" s="519" t="s">
        <v>489</v>
      </c>
      <c r="C212" s="519"/>
      <c r="D212" s="519"/>
      <c r="E212" s="519"/>
      <c r="F212" s="519"/>
      <c r="G212" s="519"/>
      <c r="H212" s="519"/>
      <c r="I212" s="520">
        <f>SUM(I213,I214)</f>
        <v>0</v>
      </c>
      <c r="J212" s="520"/>
      <c r="K212" s="520">
        <f>SUM(K213,K214)</f>
        <v>0</v>
      </c>
      <c r="L212" s="520"/>
      <c r="M212" s="520">
        <f>SUM(M213,M214)</f>
        <v>0</v>
      </c>
      <c r="N212" s="520"/>
      <c r="O212" s="520">
        <f>SUM(O213,O214)</f>
        <v>0</v>
      </c>
      <c r="P212" s="520"/>
      <c r="Q212" s="520">
        <f>SUM(Q213,Q214)</f>
        <v>0</v>
      </c>
      <c r="R212" s="520"/>
      <c r="S212" s="520">
        <f>SUM(S213,S214)</f>
        <v>0</v>
      </c>
      <c r="T212" s="520"/>
    </row>
    <row r="213" spans="1:20" ht="12.75">
      <c r="A213" s="127">
        <v>823332</v>
      </c>
      <c r="B213" s="248" t="s">
        <v>19</v>
      </c>
      <c r="C213" s="248"/>
      <c r="D213" s="248"/>
      <c r="E213" s="248"/>
      <c r="F213" s="248"/>
      <c r="G213" s="248"/>
      <c r="H213" s="248"/>
      <c r="I213" s="181">
        <v>0</v>
      </c>
      <c r="J213" s="181"/>
      <c r="K213" s="181">
        <v>0</v>
      </c>
      <c r="L213" s="181"/>
      <c r="M213" s="181">
        <v>0</v>
      </c>
      <c r="N213" s="181"/>
      <c r="O213" s="181">
        <v>0</v>
      </c>
      <c r="P213" s="181"/>
      <c r="Q213" s="181">
        <v>0</v>
      </c>
      <c r="R213" s="181"/>
      <c r="S213" s="181">
        <v>0</v>
      </c>
      <c r="T213" s="181"/>
    </row>
    <row r="214" spans="1:20" ht="12.75">
      <c r="A214" s="112">
        <v>823411</v>
      </c>
      <c r="B214" s="248" t="s">
        <v>359</v>
      </c>
      <c r="C214" s="248"/>
      <c r="D214" s="248"/>
      <c r="E214" s="248"/>
      <c r="F214" s="248"/>
      <c r="G214" s="248"/>
      <c r="H214" s="248"/>
      <c r="I214" s="181">
        <v>0</v>
      </c>
      <c r="J214" s="181"/>
      <c r="K214" s="154">
        <v>0</v>
      </c>
      <c r="L214" s="155"/>
      <c r="M214" s="154">
        <v>0</v>
      </c>
      <c r="N214" s="155"/>
      <c r="O214" s="154">
        <v>0</v>
      </c>
      <c r="P214" s="155"/>
      <c r="Q214" s="154">
        <v>0</v>
      </c>
      <c r="R214" s="155"/>
      <c r="S214" s="154">
        <v>0</v>
      </c>
      <c r="T214" s="155"/>
    </row>
    <row r="215" spans="1:20" ht="12.75">
      <c r="A215" s="128">
        <v>530000</v>
      </c>
      <c r="B215" s="193" t="s">
        <v>1</v>
      </c>
      <c r="C215" s="193"/>
      <c r="D215" s="193"/>
      <c r="E215" s="193"/>
      <c r="F215" s="193"/>
      <c r="G215" s="193"/>
      <c r="H215" s="193"/>
      <c r="I215" s="194">
        <f>SUM(I216)</f>
        <v>28980</v>
      </c>
      <c r="J215" s="194"/>
      <c r="K215" s="194">
        <f>SUM(K216)</f>
        <v>0</v>
      </c>
      <c r="L215" s="194"/>
      <c r="M215" s="194">
        <f>SUM(M216)</f>
        <v>28980</v>
      </c>
      <c r="N215" s="194"/>
      <c r="O215" s="194">
        <f>SUM(O216)</f>
        <v>0</v>
      </c>
      <c r="P215" s="194"/>
      <c r="Q215" s="194">
        <f>SUM(Q216)</f>
        <v>0</v>
      </c>
      <c r="R215" s="194"/>
      <c r="S215" s="194">
        <f>SUM(S216)</f>
        <v>0</v>
      </c>
      <c r="T215" s="194"/>
    </row>
    <row r="216" spans="1:20" ht="12.75">
      <c r="A216" s="26">
        <v>531100</v>
      </c>
      <c r="B216" s="146" t="s">
        <v>2</v>
      </c>
      <c r="C216" s="146"/>
      <c r="D216" s="146"/>
      <c r="E216" s="146"/>
      <c r="F216" s="146"/>
      <c r="G216" s="146"/>
      <c r="H216" s="146"/>
      <c r="I216" s="161">
        <f>SUM(I217)</f>
        <v>28980</v>
      </c>
      <c r="J216" s="161"/>
      <c r="K216" s="161">
        <f>SUM(K217)</f>
        <v>0</v>
      </c>
      <c r="L216" s="161"/>
      <c r="M216" s="161">
        <f>SUM(M217)</f>
        <v>28980</v>
      </c>
      <c r="N216" s="161"/>
      <c r="O216" s="161">
        <f>SUM(O217)</f>
        <v>0</v>
      </c>
      <c r="P216" s="161"/>
      <c r="Q216" s="161">
        <f>SUM(Q217)</f>
        <v>0</v>
      </c>
      <c r="R216" s="161"/>
      <c r="S216" s="161">
        <f>SUM(S217)</f>
        <v>0</v>
      </c>
      <c r="T216" s="161"/>
    </row>
    <row r="217" spans="1:20" ht="12.75">
      <c r="A217" s="28">
        <v>531121</v>
      </c>
      <c r="B217" s="248" t="s">
        <v>3</v>
      </c>
      <c r="C217" s="248"/>
      <c r="D217" s="248"/>
      <c r="E217" s="248"/>
      <c r="F217" s="248"/>
      <c r="G217" s="248"/>
      <c r="H217" s="248"/>
      <c r="I217" s="181">
        <v>28980</v>
      </c>
      <c r="J217" s="181"/>
      <c r="K217" s="181">
        <v>0</v>
      </c>
      <c r="L217" s="181"/>
      <c r="M217" s="181">
        <v>28980</v>
      </c>
      <c r="N217" s="181"/>
      <c r="O217" s="181">
        <v>0</v>
      </c>
      <c r="P217" s="181"/>
      <c r="Q217" s="181">
        <v>0</v>
      </c>
      <c r="R217" s="181"/>
      <c r="S217" s="181">
        <v>0</v>
      </c>
      <c r="T217" s="181"/>
    </row>
    <row r="218" spans="1:20" ht="12.75">
      <c r="A218" s="136">
        <v>590000</v>
      </c>
      <c r="B218" s="167" t="s">
        <v>503</v>
      </c>
      <c r="C218" s="168"/>
      <c r="D218" s="168"/>
      <c r="E218" s="168"/>
      <c r="F218" s="168"/>
      <c r="G218" s="168"/>
      <c r="H218" s="169"/>
      <c r="I218" s="170"/>
      <c r="J218" s="171"/>
      <c r="K218" s="170">
        <f>K219</f>
        <v>875000</v>
      </c>
      <c r="L218" s="171"/>
      <c r="M218" s="170"/>
      <c r="N218" s="171"/>
      <c r="O218" s="170"/>
      <c r="P218" s="171"/>
      <c r="Q218" s="170"/>
      <c r="R218" s="171"/>
      <c r="S218" s="170"/>
      <c r="T218" s="171"/>
    </row>
    <row r="219" spans="1:20" ht="12.75">
      <c r="A219" s="28">
        <v>591111</v>
      </c>
      <c r="B219" s="175" t="s">
        <v>504</v>
      </c>
      <c r="C219" s="176"/>
      <c r="D219" s="176"/>
      <c r="E219" s="176"/>
      <c r="F219" s="176"/>
      <c r="G219" s="176"/>
      <c r="H219" s="177"/>
      <c r="I219" s="154"/>
      <c r="J219" s="155"/>
      <c r="K219" s="154">
        <v>875000</v>
      </c>
      <c r="L219" s="155"/>
      <c r="M219" s="154"/>
      <c r="N219" s="155"/>
      <c r="O219" s="154"/>
      <c r="P219" s="155"/>
      <c r="Q219" s="154"/>
      <c r="R219" s="155"/>
      <c r="S219" s="154"/>
      <c r="T219" s="155"/>
    </row>
    <row r="220" spans="1:20" ht="12.75">
      <c r="A220" s="521" t="s">
        <v>490</v>
      </c>
      <c r="B220" s="521"/>
      <c r="C220" s="521"/>
      <c r="D220" s="521"/>
      <c r="E220" s="521"/>
      <c r="F220" s="521"/>
      <c r="G220" s="521"/>
      <c r="H220" s="521"/>
      <c r="I220" s="194">
        <f>SUM(I8,I11,I12,I126,I189,I200,I203,I215)</f>
        <v>3740800</v>
      </c>
      <c r="J220" s="194"/>
      <c r="K220" s="194">
        <f>SUM(K8,K11,K12,K126,K189,K203,K215+K200+K218)</f>
        <v>1717020</v>
      </c>
      <c r="L220" s="194"/>
      <c r="M220" s="194">
        <f>SUM(M8,M11,M12,M126,M189,M200,M203,M215)</f>
        <v>1044130</v>
      </c>
      <c r="N220" s="194"/>
      <c r="O220" s="194">
        <f>SUM(O8,O11,O12,O126,O189,O203,O215)</f>
        <v>1640650</v>
      </c>
      <c r="P220" s="194"/>
      <c r="Q220" s="194">
        <f>SUM(Q8,Q11,Q12,Q126,Q189,Q200,Q203,Q215)</f>
        <v>289000</v>
      </c>
      <c r="R220" s="194"/>
      <c r="S220" s="194">
        <f>SUM(S8,S11,S12,S126,S189,S200,S203,S215)</f>
        <v>0</v>
      </c>
      <c r="T220" s="194"/>
    </row>
    <row r="221" spans="1:20" ht="12.75">
      <c r="A221" s="196" t="s">
        <v>491</v>
      </c>
      <c r="B221" s="196"/>
      <c r="C221" s="196"/>
      <c r="D221" s="196"/>
      <c r="E221" s="196"/>
      <c r="F221" s="196"/>
      <c r="G221" s="196"/>
      <c r="H221" s="196"/>
      <c r="I221" s="196">
        <v>64</v>
      </c>
      <c r="J221" s="196"/>
      <c r="K221" s="196">
        <v>14</v>
      </c>
      <c r="L221" s="196"/>
      <c r="M221" s="196">
        <v>18</v>
      </c>
      <c r="N221" s="196"/>
      <c r="O221" s="196">
        <v>21</v>
      </c>
      <c r="P221" s="196"/>
      <c r="Q221" s="196">
        <v>11</v>
      </c>
      <c r="R221" s="196"/>
      <c r="S221" s="196">
        <v>0</v>
      </c>
      <c r="T221" s="196"/>
    </row>
    <row r="222" spans="1:20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2.75">
      <c r="A223" s="345" t="s">
        <v>492</v>
      </c>
      <c r="B223" s="345"/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345"/>
      <c r="O223" s="345"/>
      <c r="P223" s="345"/>
      <c r="Q223" s="345"/>
      <c r="R223" s="345"/>
      <c r="S223" s="345"/>
      <c r="T223" s="345"/>
    </row>
    <row r="225" spans="1:20" ht="12.75">
      <c r="A225" s="347" t="s">
        <v>493</v>
      </c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  <c r="R225" s="347"/>
      <c r="S225" s="347"/>
      <c r="T225" s="347"/>
    </row>
    <row r="226" spans="1:20" ht="12.75">
      <c r="A226" s="347"/>
      <c r="B226" s="347"/>
      <c r="C226" s="347"/>
      <c r="D226" s="347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  <c r="Q226" s="347"/>
      <c r="R226" s="347"/>
      <c r="S226" s="347"/>
      <c r="T226" s="347"/>
    </row>
    <row r="227" spans="1:2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0:12" ht="12.75">
      <c r="J234" s="120"/>
      <c r="K234" s="522" t="s">
        <v>499</v>
      </c>
      <c r="L234" s="523"/>
    </row>
    <row r="236" spans="1:20" ht="12.75">
      <c r="A236" s="345" t="s">
        <v>494</v>
      </c>
      <c r="B236" s="345"/>
      <c r="C236" s="345"/>
      <c r="D236" s="345"/>
      <c r="E236" s="345"/>
      <c r="F236" s="345"/>
      <c r="G236" s="345"/>
      <c r="H236" s="345"/>
      <c r="I236" s="345"/>
      <c r="J236" s="345"/>
      <c r="K236" s="345"/>
      <c r="L236" s="345"/>
      <c r="M236" s="345"/>
      <c r="N236" s="345"/>
      <c r="O236" s="345"/>
      <c r="P236" s="345"/>
      <c r="Q236" s="345"/>
      <c r="R236" s="345"/>
      <c r="S236" s="345"/>
      <c r="T236" s="345"/>
    </row>
    <row r="237" ht="12.75">
      <c r="U237" s="140"/>
    </row>
    <row r="238" spans="1:20" ht="12.75">
      <c r="A238" s="345" t="s">
        <v>495</v>
      </c>
      <c r="B238" s="345"/>
      <c r="C238" s="345"/>
      <c r="D238" s="345"/>
      <c r="E238" s="345"/>
      <c r="F238" s="345"/>
      <c r="G238" s="345"/>
      <c r="H238" s="345"/>
      <c r="I238" s="345"/>
      <c r="J238" s="345"/>
      <c r="K238" s="345"/>
      <c r="L238" s="345"/>
      <c r="M238" s="345"/>
      <c r="N238" s="345"/>
      <c r="O238" s="345"/>
      <c r="P238" s="345"/>
      <c r="Q238" s="345"/>
      <c r="R238" s="345"/>
      <c r="S238" s="345"/>
      <c r="T238" s="345"/>
    </row>
    <row r="240" spans="1:20" ht="12.75">
      <c r="A240" s="524" t="s">
        <v>496</v>
      </c>
      <c r="B240" s="525"/>
      <c r="C240" s="525"/>
      <c r="D240" s="525"/>
      <c r="E240" s="525"/>
      <c r="F240" s="525"/>
      <c r="G240" s="525"/>
      <c r="H240" s="525"/>
      <c r="I240" s="525"/>
      <c r="J240" s="525"/>
      <c r="K240" s="525"/>
      <c r="L240" s="525"/>
      <c r="M240" s="525"/>
      <c r="N240" s="525"/>
      <c r="O240" s="525"/>
      <c r="P240" s="525"/>
      <c r="Q240" s="525"/>
      <c r="R240" s="525"/>
      <c r="S240" s="525"/>
      <c r="T240" s="525"/>
    </row>
    <row r="241" spans="1:20" ht="12.75">
      <c r="A241" s="134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</row>
    <row r="242" spans="1:20" ht="12.75">
      <c r="A242" s="134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</row>
    <row r="243" spans="1:20" ht="12.75">
      <c r="A243" s="134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</row>
    <row r="244" spans="1:20" ht="12.75">
      <c r="A244" s="134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</row>
    <row r="245" spans="1:20" ht="12.75">
      <c r="A245" s="134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</row>
    <row r="246" spans="1:20" ht="12.75">
      <c r="A246" s="129"/>
      <c r="B246" s="129"/>
      <c r="C246" s="129"/>
      <c r="D246" s="129"/>
      <c r="E246" s="129"/>
      <c r="F246" s="129"/>
      <c r="G246" s="129"/>
      <c r="H246" s="129"/>
      <c r="N246" s="345" t="s">
        <v>497</v>
      </c>
      <c r="O246" s="345"/>
      <c r="P246" s="345"/>
      <c r="Q246" s="345"/>
      <c r="R246" s="345"/>
      <c r="S246" s="345"/>
      <c r="T246" s="345"/>
    </row>
    <row r="248" spans="1:20" ht="12.75">
      <c r="A248" s="129"/>
      <c r="B248" s="129"/>
      <c r="C248" s="129"/>
      <c r="D248" s="129"/>
      <c r="E248" s="129"/>
      <c r="F248" s="129"/>
      <c r="G248" s="129"/>
      <c r="H248" s="129"/>
      <c r="N248" s="345" t="s">
        <v>498</v>
      </c>
      <c r="O248" s="345"/>
      <c r="P248" s="345"/>
      <c r="Q248" s="345"/>
      <c r="R248" s="345"/>
      <c r="S248" s="345"/>
      <c r="T248" s="345"/>
    </row>
    <row r="260" spans="1:10" ht="12.75">
      <c r="A260" s="121"/>
      <c r="J260" s="120"/>
    </row>
    <row r="272" spans="10:12" ht="12.75">
      <c r="J272" s="120"/>
      <c r="K272" s="522" t="s">
        <v>506</v>
      </c>
      <c r="L272" s="523"/>
    </row>
  </sheetData>
  <sheetProtection password="CC31" sheet="1"/>
  <mergeCells count="1392">
    <mergeCell ref="K272:L272"/>
    <mergeCell ref="N246:T246"/>
    <mergeCell ref="N248:T248"/>
    <mergeCell ref="K234:L234"/>
    <mergeCell ref="S221:T221"/>
    <mergeCell ref="A223:T223"/>
    <mergeCell ref="A225:T226"/>
    <mergeCell ref="A236:T236"/>
    <mergeCell ref="A238:T238"/>
    <mergeCell ref="A240:T240"/>
    <mergeCell ref="A221:H221"/>
    <mergeCell ref="I221:J221"/>
    <mergeCell ref="K221:L221"/>
    <mergeCell ref="M221:N221"/>
    <mergeCell ref="O221:P221"/>
    <mergeCell ref="Q221:R221"/>
    <mergeCell ref="S217:T217"/>
    <mergeCell ref="S220:T220"/>
    <mergeCell ref="A220:H220"/>
    <mergeCell ref="I220:J220"/>
    <mergeCell ref="K220:L220"/>
    <mergeCell ref="M220:N220"/>
    <mergeCell ref="O220:P220"/>
    <mergeCell ref="Q220:R220"/>
    <mergeCell ref="M218:N218"/>
    <mergeCell ref="B218:H218"/>
    <mergeCell ref="S216:T216"/>
    <mergeCell ref="B215:H215"/>
    <mergeCell ref="I215:J215"/>
    <mergeCell ref="B217:H217"/>
    <mergeCell ref="I217:J217"/>
    <mergeCell ref="K217:L217"/>
    <mergeCell ref="M217:N217"/>
    <mergeCell ref="O217:P217"/>
    <mergeCell ref="Q217:R217"/>
    <mergeCell ref="B216:H216"/>
    <mergeCell ref="I216:J216"/>
    <mergeCell ref="K216:L216"/>
    <mergeCell ref="M216:N216"/>
    <mergeCell ref="O216:P216"/>
    <mergeCell ref="Q216:R216"/>
    <mergeCell ref="B214:H214"/>
    <mergeCell ref="I214:J214"/>
    <mergeCell ref="K214:L214"/>
    <mergeCell ref="M214:N214"/>
    <mergeCell ref="O214:P214"/>
    <mergeCell ref="S215:T215"/>
    <mergeCell ref="Q213:R213"/>
    <mergeCell ref="K215:L215"/>
    <mergeCell ref="M215:N215"/>
    <mergeCell ref="O215:P215"/>
    <mergeCell ref="Q215:R215"/>
    <mergeCell ref="S213:T213"/>
    <mergeCell ref="S212:T212"/>
    <mergeCell ref="B211:H211"/>
    <mergeCell ref="I211:J211"/>
    <mergeCell ref="Q214:R214"/>
    <mergeCell ref="S214:T214"/>
    <mergeCell ref="B213:H213"/>
    <mergeCell ref="I213:J213"/>
    <mergeCell ref="K213:L213"/>
    <mergeCell ref="M213:N213"/>
    <mergeCell ref="O213:P213"/>
    <mergeCell ref="B212:H212"/>
    <mergeCell ref="I212:J212"/>
    <mergeCell ref="K212:L212"/>
    <mergeCell ref="M212:N212"/>
    <mergeCell ref="O212:P212"/>
    <mergeCell ref="Q212:R212"/>
    <mergeCell ref="B210:H210"/>
    <mergeCell ref="I210:J210"/>
    <mergeCell ref="K210:L210"/>
    <mergeCell ref="M210:N210"/>
    <mergeCell ref="O210:P210"/>
    <mergeCell ref="S211:T211"/>
    <mergeCell ref="Q199:R199"/>
    <mergeCell ref="K211:L211"/>
    <mergeCell ref="M211:N211"/>
    <mergeCell ref="O211:P211"/>
    <mergeCell ref="Q211:R211"/>
    <mergeCell ref="S199:T199"/>
    <mergeCell ref="S208:T208"/>
    <mergeCell ref="O209:P209"/>
    <mergeCell ref="Q209:R209"/>
    <mergeCell ref="S209:T209"/>
    <mergeCell ref="O196:P198"/>
    <mergeCell ref="Q196:R198"/>
    <mergeCell ref="S196:T198"/>
    <mergeCell ref="Q210:R210"/>
    <mergeCell ref="S210:T210"/>
    <mergeCell ref="B199:H199"/>
    <mergeCell ref="I199:J199"/>
    <mergeCell ref="K199:L199"/>
    <mergeCell ref="M199:N199"/>
    <mergeCell ref="O199:P199"/>
    <mergeCell ref="K195:L195"/>
    <mergeCell ref="A196:A198"/>
    <mergeCell ref="B196:H198"/>
    <mergeCell ref="I196:J198"/>
    <mergeCell ref="K196:L198"/>
    <mergeCell ref="M196:N198"/>
    <mergeCell ref="B209:H209"/>
    <mergeCell ref="I209:J209"/>
    <mergeCell ref="K209:L209"/>
    <mergeCell ref="M209:N209"/>
    <mergeCell ref="B208:H208"/>
    <mergeCell ref="I208:J208"/>
    <mergeCell ref="K208:L208"/>
    <mergeCell ref="M208:N208"/>
    <mergeCell ref="O208:P208"/>
    <mergeCell ref="Q208:R208"/>
    <mergeCell ref="B206:H206"/>
    <mergeCell ref="I206:J206"/>
    <mergeCell ref="K206:L206"/>
    <mergeCell ref="M206:N206"/>
    <mergeCell ref="O206:P206"/>
    <mergeCell ref="B207:H207"/>
    <mergeCell ref="I207:J207"/>
    <mergeCell ref="S207:T207"/>
    <mergeCell ref="Q205:R205"/>
    <mergeCell ref="K207:L207"/>
    <mergeCell ref="M207:N207"/>
    <mergeCell ref="O207:P207"/>
    <mergeCell ref="Q207:R207"/>
    <mergeCell ref="S205:T205"/>
    <mergeCell ref="S204:T204"/>
    <mergeCell ref="B203:H203"/>
    <mergeCell ref="I203:J203"/>
    <mergeCell ref="Q206:R206"/>
    <mergeCell ref="S206:T206"/>
    <mergeCell ref="B205:H205"/>
    <mergeCell ref="I205:J205"/>
    <mergeCell ref="K205:L205"/>
    <mergeCell ref="M205:N205"/>
    <mergeCell ref="O205:P205"/>
    <mergeCell ref="B204:H204"/>
    <mergeCell ref="I204:J204"/>
    <mergeCell ref="K204:L204"/>
    <mergeCell ref="M204:N204"/>
    <mergeCell ref="O204:P204"/>
    <mergeCell ref="Q204:R204"/>
    <mergeCell ref="B202:H202"/>
    <mergeCell ref="I202:J202"/>
    <mergeCell ref="K202:L202"/>
    <mergeCell ref="M202:N202"/>
    <mergeCell ref="O202:P202"/>
    <mergeCell ref="S203:T203"/>
    <mergeCell ref="Q201:R201"/>
    <mergeCell ref="K203:L203"/>
    <mergeCell ref="M203:N203"/>
    <mergeCell ref="O203:P203"/>
    <mergeCell ref="Q203:R203"/>
    <mergeCell ref="S201:T201"/>
    <mergeCell ref="S200:T200"/>
    <mergeCell ref="B194:H194"/>
    <mergeCell ref="I194:J194"/>
    <mergeCell ref="Q202:R202"/>
    <mergeCell ref="S202:T202"/>
    <mergeCell ref="B201:H201"/>
    <mergeCell ref="I201:J201"/>
    <mergeCell ref="K201:L201"/>
    <mergeCell ref="M201:N201"/>
    <mergeCell ref="O201:P201"/>
    <mergeCell ref="B200:H200"/>
    <mergeCell ref="I200:J200"/>
    <mergeCell ref="K200:L200"/>
    <mergeCell ref="M200:N200"/>
    <mergeCell ref="O200:P200"/>
    <mergeCell ref="Q200:R200"/>
    <mergeCell ref="B193:H193"/>
    <mergeCell ref="I193:J193"/>
    <mergeCell ref="K193:L193"/>
    <mergeCell ref="M193:N193"/>
    <mergeCell ref="O193:P193"/>
    <mergeCell ref="S194:T194"/>
    <mergeCell ref="Q192:R192"/>
    <mergeCell ref="K194:L194"/>
    <mergeCell ref="M194:N194"/>
    <mergeCell ref="O194:P194"/>
    <mergeCell ref="Q194:R194"/>
    <mergeCell ref="S192:T192"/>
    <mergeCell ref="S191:T191"/>
    <mergeCell ref="B190:H190"/>
    <mergeCell ref="I190:J190"/>
    <mergeCell ref="Q193:R193"/>
    <mergeCell ref="S193:T193"/>
    <mergeCell ref="B192:H192"/>
    <mergeCell ref="I192:J192"/>
    <mergeCell ref="K192:L192"/>
    <mergeCell ref="M192:N192"/>
    <mergeCell ref="O192:P192"/>
    <mergeCell ref="B191:H191"/>
    <mergeCell ref="I191:J191"/>
    <mergeCell ref="K191:L191"/>
    <mergeCell ref="M191:N191"/>
    <mergeCell ref="O191:P191"/>
    <mergeCell ref="Q191:R191"/>
    <mergeCell ref="B189:H189"/>
    <mergeCell ref="I189:J189"/>
    <mergeCell ref="K189:L189"/>
    <mergeCell ref="M189:N189"/>
    <mergeCell ref="O189:P189"/>
    <mergeCell ref="S190:T190"/>
    <mergeCell ref="Q188:R188"/>
    <mergeCell ref="K190:L190"/>
    <mergeCell ref="M190:N190"/>
    <mergeCell ref="O190:P190"/>
    <mergeCell ref="Q190:R190"/>
    <mergeCell ref="S188:T188"/>
    <mergeCell ref="S187:T187"/>
    <mergeCell ref="B186:H186"/>
    <mergeCell ref="I186:J186"/>
    <mergeCell ref="Q189:R189"/>
    <mergeCell ref="S189:T189"/>
    <mergeCell ref="B188:H188"/>
    <mergeCell ref="I188:J188"/>
    <mergeCell ref="K188:L188"/>
    <mergeCell ref="M188:N188"/>
    <mergeCell ref="O188:P188"/>
    <mergeCell ref="B187:H187"/>
    <mergeCell ref="I187:J187"/>
    <mergeCell ref="K187:L187"/>
    <mergeCell ref="M187:N187"/>
    <mergeCell ref="O187:P187"/>
    <mergeCell ref="Q187:R187"/>
    <mergeCell ref="B185:H185"/>
    <mergeCell ref="I185:J185"/>
    <mergeCell ref="K185:L185"/>
    <mergeCell ref="M185:N185"/>
    <mergeCell ref="O185:P185"/>
    <mergeCell ref="S186:T186"/>
    <mergeCell ref="Q184:R184"/>
    <mergeCell ref="K186:L186"/>
    <mergeCell ref="M186:N186"/>
    <mergeCell ref="O186:P186"/>
    <mergeCell ref="Q186:R186"/>
    <mergeCell ref="S184:T184"/>
    <mergeCell ref="S183:T183"/>
    <mergeCell ref="B182:H182"/>
    <mergeCell ref="I182:J182"/>
    <mergeCell ref="Q185:R185"/>
    <mergeCell ref="S185:T185"/>
    <mergeCell ref="B184:H184"/>
    <mergeCell ref="I184:J184"/>
    <mergeCell ref="K184:L184"/>
    <mergeCell ref="M184:N184"/>
    <mergeCell ref="O184:P184"/>
    <mergeCell ref="B183:H183"/>
    <mergeCell ref="I183:J183"/>
    <mergeCell ref="K183:L183"/>
    <mergeCell ref="M183:N183"/>
    <mergeCell ref="O183:P183"/>
    <mergeCell ref="Q183:R183"/>
    <mergeCell ref="B181:H181"/>
    <mergeCell ref="I181:J181"/>
    <mergeCell ref="K181:L181"/>
    <mergeCell ref="M181:N181"/>
    <mergeCell ref="O181:P181"/>
    <mergeCell ref="S182:T182"/>
    <mergeCell ref="Q180:R180"/>
    <mergeCell ref="K182:L182"/>
    <mergeCell ref="M182:N182"/>
    <mergeCell ref="O182:P182"/>
    <mergeCell ref="Q182:R182"/>
    <mergeCell ref="S180:T180"/>
    <mergeCell ref="S179:T179"/>
    <mergeCell ref="B178:H178"/>
    <mergeCell ref="I178:J178"/>
    <mergeCell ref="Q181:R181"/>
    <mergeCell ref="S181:T181"/>
    <mergeCell ref="B180:H180"/>
    <mergeCell ref="I180:J180"/>
    <mergeCell ref="K180:L180"/>
    <mergeCell ref="M180:N180"/>
    <mergeCell ref="O180:P180"/>
    <mergeCell ref="B179:H179"/>
    <mergeCell ref="I179:J179"/>
    <mergeCell ref="K179:L179"/>
    <mergeCell ref="M179:N179"/>
    <mergeCell ref="O179:P179"/>
    <mergeCell ref="Q179:R179"/>
    <mergeCell ref="B177:H177"/>
    <mergeCell ref="I177:J177"/>
    <mergeCell ref="K177:L177"/>
    <mergeCell ref="M177:N177"/>
    <mergeCell ref="O177:P177"/>
    <mergeCell ref="S178:T178"/>
    <mergeCell ref="Q176:R176"/>
    <mergeCell ref="K178:L178"/>
    <mergeCell ref="M178:N178"/>
    <mergeCell ref="O178:P178"/>
    <mergeCell ref="Q178:R178"/>
    <mergeCell ref="S176:T176"/>
    <mergeCell ref="S175:T175"/>
    <mergeCell ref="B174:H174"/>
    <mergeCell ref="I174:J174"/>
    <mergeCell ref="Q177:R177"/>
    <mergeCell ref="S177:T177"/>
    <mergeCell ref="B176:H176"/>
    <mergeCell ref="I176:J176"/>
    <mergeCell ref="K176:L176"/>
    <mergeCell ref="M176:N176"/>
    <mergeCell ref="O176:P176"/>
    <mergeCell ref="B175:H175"/>
    <mergeCell ref="I175:J175"/>
    <mergeCell ref="K175:L175"/>
    <mergeCell ref="M175:N175"/>
    <mergeCell ref="O175:P175"/>
    <mergeCell ref="Q175:R175"/>
    <mergeCell ref="K174:L174"/>
    <mergeCell ref="M174:N174"/>
    <mergeCell ref="O174:P174"/>
    <mergeCell ref="Q174:R174"/>
    <mergeCell ref="Q171:R172"/>
    <mergeCell ref="S171:T172"/>
    <mergeCell ref="S173:T173"/>
    <mergeCell ref="S174:T174"/>
    <mergeCell ref="B173:H173"/>
    <mergeCell ref="I173:J173"/>
    <mergeCell ref="K173:L173"/>
    <mergeCell ref="M173:N173"/>
    <mergeCell ref="O173:P173"/>
    <mergeCell ref="Q173:R173"/>
    <mergeCell ref="A171:A172"/>
    <mergeCell ref="B171:H172"/>
    <mergeCell ref="I171:J172"/>
    <mergeCell ref="K171:L172"/>
    <mergeCell ref="M171:N172"/>
    <mergeCell ref="O171:P172"/>
    <mergeCell ref="S169:T169"/>
    <mergeCell ref="B170:H170"/>
    <mergeCell ref="I170:J170"/>
    <mergeCell ref="K170:L170"/>
    <mergeCell ref="M170:N170"/>
    <mergeCell ref="O170:P170"/>
    <mergeCell ref="Q170:R170"/>
    <mergeCell ref="S170:T170"/>
    <mergeCell ref="B169:H169"/>
    <mergeCell ref="I169:J169"/>
    <mergeCell ref="K169:L169"/>
    <mergeCell ref="M169:N169"/>
    <mergeCell ref="O169:P169"/>
    <mergeCell ref="Q169:R169"/>
    <mergeCell ref="S167:T167"/>
    <mergeCell ref="B168:H168"/>
    <mergeCell ref="I168:J168"/>
    <mergeCell ref="K168:L168"/>
    <mergeCell ref="M168:N168"/>
    <mergeCell ref="O168:P168"/>
    <mergeCell ref="Q168:R168"/>
    <mergeCell ref="S168:T168"/>
    <mergeCell ref="B167:H167"/>
    <mergeCell ref="I167:J167"/>
    <mergeCell ref="K167:L167"/>
    <mergeCell ref="M167:N167"/>
    <mergeCell ref="O167:P167"/>
    <mergeCell ref="Q167:R167"/>
    <mergeCell ref="S165:T165"/>
    <mergeCell ref="B166:H166"/>
    <mergeCell ref="I166:J166"/>
    <mergeCell ref="K166:L166"/>
    <mergeCell ref="M166:N166"/>
    <mergeCell ref="O166:P166"/>
    <mergeCell ref="Q166:R166"/>
    <mergeCell ref="S166:T166"/>
    <mergeCell ref="B165:H165"/>
    <mergeCell ref="I165:J165"/>
    <mergeCell ref="K165:L165"/>
    <mergeCell ref="M165:N165"/>
    <mergeCell ref="O165:P165"/>
    <mergeCell ref="Q165:R165"/>
    <mergeCell ref="O157:P159"/>
    <mergeCell ref="Q157:R159"/>
    <mergeCell ref="M157:N159"/>
    <mergeCell ref="Q161:R161"/>
    <mergeCell ref="S157:T159"/>
    <mergeCell ref="B160:H160"/>
    <mergeCell ref="I160:J160"/>
    <mergeCell ref="K160:L160"/>
    <mergeCell ref="M160:N160"/>
    <mergeCell ref="O160:P160"/>
    <mergeCell ref="Q160:R160"/>
    <mergeCell ref="S160:T160"/>
    <mergeCell ref="B162:H162"/>
    <mergeCell ref="K156:L156"/>
    <mergeCell ref="A157:A159"/>
    <mergeCell ref="B157:H159"/>
    <mergeCell ref="I157:J159"/>
    <mergeCell ref="K157:L159"/>
    <mergeCell ref="B161:H161"/>
    <mergeCell ref="Q153:R154"/>
    <mergeCell ref="S162:T162"/>
    <mergeCell ref="A163:A164"/>
    <mergeCell ref="B163:H164"/>
    <mergeCell ref="I163:J164"/>
    <mergeCell ref="K163:L164"/>
    <mergeCell ref="M163:N164"/>
    <mergeCell ref="O163:P164"/>
    <mergeCell ref="Q163:R164"/>
    <mergeCell ref="S163:T164"/>
    <mergeCell ref="S161:T161"/>
    <mergeCell ref="I162:J162"/>
    <mergeCell ref="K162:L162"/>
    <mergeCell ref="M162:N162"/>
    <mergeCell ref="O162:P162"/>
    <mergeCell ref="Q162:R162"/>
    <mergeCell ref="I161:J161"/>
    <mergeCell ref="K161:L161"/>
    <mergeCell ref="M161:N161"/>
    <mergeCell ref="O161:P161"/>
    <mergeCell ref="S152:T152"/>
    <mergeCell ref="B151:H151"/>
    <mergeCell ref="I151:J151"/>
    <mergeCell ref="A153:A154"/>
    <mergeCell ref="B153:H154"/>
    <mergeCell ref="I153:J154"/>
    <mergeCell ref="K153:L154"/>
    <mergeCell ref="M153:N154"/>
    <mergeCell ref="O153:P154"/>
    <mergeCell ref="S153:T154"/>
    <mergeCell ref="B152:H152"/>
    <mergeCell ref="I152:J152"/>
    <mergeCell ref="K152:L152"/>
    <mergeCell ref="M152:N152"/>
    <mergeCell ref="O152:P152"/>
    <mergeCell ref="Q152:R152"/>
    <mergeCell ref="B150:H150"/>
    <mergeCell ref="I150:J150"/>
    <mergeCell ref="K150:L150"/>
    <mergeCell ref="M150:N150"/>
    <mergeCell ref="O150:P150"/>
    <mergeCell ref="S151:T151"/>
    <mergeCell ref="Q149:R149"/>
    <mergeCell ref="K151:L151"/>
    <mergeCell ref="M151:N151"/>
    <mergeCell ref="O151:P151"/>
    <mergeCell ref="Q151:R151"/>
    <mergeCell ref="S149:T149"/>
    <mergeCell ref="S148:T148"/>
    <mergeCell ref="B147:H147"/>
    <mergeCell ref="I147:J147"/>
    <mergeCell ref="Q150:R150"/>
    <mergeCell ref="S150:T150"/>
    <mergeCell ref="B149:H149"/>
    <mergeCell ref="I149:J149"/>
    <mergeCell ref="K149:L149"/>
    <mergeCell ref="M149:N149"/>
    <mergeCell ref="O149:P149"/>
    <mergeCell ref="B148:H148"/>
    <mergeCell ref="I148:J148"/>
    <mergeCell ref="K148:L148"/>
    <mergeCell ref="M148:N148"/>
    <mergeCell ref="O148:P148"/>
    <mergeCell ref="Q148:R148"/>
    <mergeCell ref="B146:H146"/>
    <mergeCell ref="I146:J146"/>
    <mergeCell ref="K146:L146"/>
    <mergeCell ref="M146:N146"/>
    <mergeCell ref="O146:P146"/>
    <mergeCell ref="S147:T147"/>
    <mergeCell ref="Q145:R145"/>
    <mergeCell ref="K147:L147"/>
    <mergeCell ref="M147:N147"/>
    <mergeCell ref="O147:P147"/>
    <mergeCell ref="Q147:R147"/>
    <mergeCell ref="S145:T145"/>
    <mergeCell ref="S144:T144"/>
    <mergeCell ref="B143:H143"/>
    <mergeCell ref="I143:J143"/>
    <mergeCell ref="Q146:R146"/>
    <mergeCell ref="S146:T146"/>
    <mergeCell ref="B145:H145"/>
    <mergeCell ref="I145:J145"/>
    <mergeCell ref="K145:L145"/>
    <mergeCell ref="M145:N145"/>
    <mergeCell ref="O145:P145"/>
    <mergeCell ref="B144:H144"/>
    <mergeCell ref="I144:J144"/>
    <mergeCell ref="K144:L144"/>
    <mergeCell ref="M144:N144"/>
    <mergeCell ref="O144:P144"/>
    <mergeCell ref="Q144:R144"/>
    <mergeCell ref="B142:H142"/>
    <mergeCell ref="I142:J142"/>
    <mergeCell ref="K142:L142"/>
    <mergeCell ref="M142:N142"/>
    <mergeCell ref="O142:P142"/>
    <mergeCell ref="S143:T143"/>
    <mergeCell ref="Q141:R141"/>
    <mergeCell ref="K143:L143"/>
    <mergeCell ref="M143:N143"/>
    <mergeCell ref="O143:P143"/>
    <mergeCell ref="Q143:R143"/>
    <mergeCell ref="S141:T141"/>
    <mergeCell ref="S140:T140"/>
    <mergeCell ref="B139:H139"/>
    <mergeCell ref="I139:J139"/>
    <mergeCell ref="Q142:R142"/>
    <mergeCell ref="S142:T142"/>
    <mergeCell ref="B141:H141"/>
    <mergeCell ref="I141:J141"/>
    <mergeCell ref="K141:L141"/>
    <mergeCell ref="M141:N141"/>
    <mergeCell ref="O141:P141"/>
    <mergeCell ref="B140:H140"/>
    <mergeCell ref="I140:J140"/>
    <mergeCell ref="K140:L140"/>
    <mergeCell ref="M140:N140"/>
    <mergeCell ref="O140:P140"/>
    <mergeCell ref="Q140:R140"/>
    <mergeCell ref="B138:H138"/>
    <mergeCell ref="I138:J138"/>
    <mergeCell ref="K138:L138"/>
    <mergeCell ref="M138:N138"/>
    <mergeCell ref="O138:P138"/>
    <mergeCell ref="S139:T139"/>
    <mergeCell ref="Q137:R137"/>
    <mergeCell ref="K139:L139"/>
    <mergeCell ref="M139:N139"/>
    <mergeCell ref="O139:P139"/>
    <mergeCell ref="Q139:R139"/>
    <mergeCell ref="S137:T137"/>
    <mergeCell ref="S136:T136"/>
    <mergeCell ref="B135:H135"/>
    <mergeCell ref="I135:J135"/>
    <mergeCell ref="Q138:R138"/>
    <mergeCell ref="S138:T138"/>
    <mergeCell ref="B137:H137"/>
    <mergeCell ref="I137:J137"/>
    <mergeCell ref="K137:L137"/>
    <mergeCell ref="M137:N137"/>
    <mergeCell ref="O137:P137"/>
    <mergeCell ref="K134:L134"/>
    <mergeCell ref="M134:N134"/>
    <mergeCell ref="O134:P134"/>
    <mergeCell ref="S135:T135"/>
    <mergeCell ref="B136:H136"/>
    <mergeCell ref="I136:J136"/>
    <mergeCell ref="K136:L136"/>
    <mergeCell ref="M136:N136"/>
    <mergeCell ref="O136:P136"/>
    <mergeCell ref="Q136:R136"/>
    <mergeCell ref="Q133:R133"/>
    <mergeCell ref="S118:T120"/>
    <mergeCell ref="B121:H121"/>
    <mergeCell ref="K135:L135"/>
    <mergeCell ref="M135:N135"/>
    <mergeCell ref="O135:P135"/>
    <mergeCell ref="Q135:R135"/>
    <mergeCell ref="S133:T133"/>
    <mergeCell ref="B134:H134"/>
    <mergeCell ref="I134:J134"/>
    <mergeCell ref="S132:T132"/>
    <mergeCell ref="B131:H131"/>
    <mergeCell ref="I131:J131"/>
    <mergeCell ref="Q134:R134"/>
    <mergeCell ref="S134:T134"/>
    <mergeCell ref="B133:H133"/>
    <mergeCell ref="I133:J133"/>
    <mergeCell ref="K133:L133"/>
    <mergeCell ref="M133:N133"/>
    <mergeCell ref="O133:P133"/>
    <mergeCell ref="B132:H132"/>
    <mergeCell ref="I132:J132"/>
    <mergeCell ref="K132:L132"/>
    <mergeCell ref="M132:N132"/>
    <mergeCell ref="O132:P132"/>
    <mergeCell ref="Q132:R132"/>
    <mergeCell ref="B130:H130"/>
    <mergeCell ref="I130:J130"/>
    <mergeCell ref="K130:L130"/>
    <mergeCell ref="M130:N130"/>
    <mergeCell ref="O130:P130"/>
    <mergeCell ref="S131:T131"/>
    <mergeCell ref="Q129:R129"/>
    <mergeCell ref="K131:L131"/>
    <mergeCell ref="M131:N131"/>
    <mergeCell ref="O131:P131"/>
    <mergeCell ref="Q131:R131"/>
    <mergeCell ref="S129:T129"/>
    <mergeCell ref="S128:T128"/>
    <mergeCell ref="B127:H127"/>
    <mergeCell ref="I127:J127"/>
    <mergeCell ref="Q130:R130"/>
    <mergeCell ref="S130:T130"/>
    <mergeCell ref="B129:H129"/>
    <mergeCell ref="I129:J129"/>
    <mergeCell ref="K129:L129"/>
    <mergeCell ref="M129:N129"/>
    <mergeCell ref="O129:P129"/>
    <mergeCell ref="K126:L126"/>
    <mergeCell ref="M126:N126"/>
    <mergeCell ref="O126:P126"/>
    <mergeCell ref="S127:T127"/>
    <mergeCell ref="B128:H128"/>
    <mergeCell ref="I128:J128"/>
    <mergeCell ref="K128:L128"/>
    <mergeCell ref="M128:N128"/>
    <mergeCell ref="O128:P128"/>
    <mergeCell ref="Q128:R128"/>
    <mergeCell ref="S126:T126"/>
    <mergeCell ref="B125:H125"/>
    <mergeCell ref="I125:J125"/>
    <mergeCell ref="K125:L125"/>
    <mergeCell ref="M125:N125"/>
    <mergeCell ref="O125:P125"/>
    <mergeCell ref="Q125:R125"/>
    <mergeCell ref="Q126:R126"/>
    <mergeCell ref="S125:T125"/>
    <mergeCell ref="B126:H126"/>
    <mergeCell ref="S122:T123"/>
    <mergeCell ref="B124:H124"/>
    <mergeCell ref="I124:J124"/>
    <mergeCell ref="K124:L124"/>
    <mergeCell ref="M124:N124"/>
    <mergeCell ref="O124:P124"/>
    <mergeCell ref="Q124:R124"/>
    <mergeCell ref="S124:T124"/>
    <mergeCell ref="Q122:R123"/>
    <mergeCell ref="A122:A123"/>
    <mergeCell ref="B122:H123"/>
    <mergeCell ref="I122:J123"/>
    <mergeCell ref="K122:L123"/>
    <mergeCell ref="M122:N123"/>
    <mergeCell ref="O122:P123"/>
    <mergeCell ref="S115:T115"/>
    <mergeCell ref="B116:H116"/>
    <mergeCell ref="I116:J116"/>
    <mergeCell ref="K116:L116"/>
    <mergeCell ref="M116:N116"/>
    <mergeCell ref="O116:P116"/>
    <mergeCell ref="Q116:R116"/>
    <mergeCell ref="S116:T116"/>
    <mergeCell ref="B115:H115"/>
    <mergeCell ref="I115:J115"/>
    <mergeCell ref="M115:N115"/>
    <mergeCell ref="O115:P115"/>
    <mergeCell ref="Q115:R115"/>
    <mergeCell ref="O118:P120"/>
    <mergeCell ref="Q118:R120"/>
    <mergeCell ref="K117:L117"/>
    <mergeCell ref="K127:L127"/>
    <mergeCell ref="I121:J121"/>
    <mergeCell ref="K121:L121"/>
    <mergeCell ref="M121:N121"/>
    <mergeCell ref="O121:P121"/>
    <mergeCell ref="Q121:R121"/>
    <mergeCell ref="M127:N127"/>
    <mergeCell ref="O127:P127"/>
    <mergeCell ref="Q127:R127"/>
    <mergeCell ref="I126:J126"/>
    <mergeCell ref="S114:T114"/>
    <mergeCell ref="B113:H113"/>
    <mergeCell ref="I113:J113"/>
    <mergeCell ref="S121:T121"/>
    <mergeCell ref="A118:A120"/>
    <mergeCell ref="B118:H120"/>
    <mergeCell ref="I118:J120"/>
    <mergeCell ref="K118:L120"/>
    <mergeCell ref="M118:N120"/>
    <mergeCell ref="K115:L115"/>
    <mergeCell ref="B114:H114"/>
    <mergeCell ref="I114:J114"/>
    <mergeCell ref="K114:L114"/>
    <mergeCell ref="M114:N114"/>
    <mergeCell ref="O114:P114"/>
    <mergeCell ref="Q114:R114"/>
    <mergeCell ref="B112:H112"/>
    <mergeCell ref="I112:J112"/>
    <mergeCell ref="K112:L112"/>
    <mergeCell ref="M112:N112"/>
    <mergeCell ref="O112:P112"/>
    <mergeCell ref="S113:T113"/>
    <mergeCell ref="Q111:R111"/>
    <mergeCell ref="K113:L113"/>
    <mergeCell ref="M113:N113"/>
    <mergeCell ref="O113:P113"/>
    <mergeCell ref="Q113:R113"/>
    <mergeCell ref="S111:T111"/>
    <mergeCell ref="S110:T110"/>
    <mergeCell ref="B109:H109"/>
    <mergeCell ref="I109:J109"/>
    <mergeCell ref="Q112:R112"/>
    <mergeCell ref="S112:T112"/>
    <mergeCell ref="B111:H111"/>
    <mergeCell ref="I111:J111"/>
    <mergeCell ref="K111:L111"/>
    <mergeCell ref="M111:N111"/>
    <mergeCell ref="O111:P111"/>
    <mergeCell ref="B110:H110"/>
    <mergeCell ref="I110:J110"/>
    <mergeCell ref="K110:L110"/>
    <mergeCell ref="M110:N110"/>
    <mergeCell ref="O110:P110"/>
    <mergeCell ref="Q110:R110"/>
    <mergeCell ref="B108:H108"/>
    <mergeCell ref="I108:J108"/>
    <mergeCell ref="K108:L108"/>
    <mergeCell ref="M108:N108"/>
    <mergeCell ref="O108:P108"/>
    <mergeCell ref="S109:T109"/>
    <mergeCell ref="Q107:R107"/>
    <mergeCell ref="K109:L109"/>
    <mergeCell ref="M109:N109"/>
    <mergeCell ref="O109:P109"/>
    <mergeCell ref="Q109:R109"/>
    <mergeCell ref="S107:T107"/>
    <mergeCell ref="S106:T106"/>
    <mergeCell ref="B105:H105"/>
    <mergeCell ref="I105:J105"/>
    <mergeCell ref="Q108:R108"/>
    <mergeCell ref="S108:T108"/>
    <mergeCell ref="B107:H107"/>
    <mergeCell ref="I107:J107"/>
    <mergeCell ref="K107:L107"/>
    <mergeCell ref="M107:N107"/>
    <mergeCell ref="O107:P107"/>
    <mergeCell ref="B106:H106"/>
    <mergeCell ref="I106:J106"/>
    <mergeCell ref="K106:L106"/>
    <mergeCell ref="M106:N106"/>
    <mergeCell ref="O106:P106"/>
    <mergeCell ref="Q106:R106"/>
    <mergeCell ref="B104:H104"/>
    <mergeCell ref="I104:J104"/>
    <mergeCell ref="K104:L104"/>
    <mergeCell ref="M104:N104"/>
    <mergeCell ref="O104:P104"/>
    <mergeCell ref="S105:T105"/>
    <mergeCell ref="Q103:R103"/>
    <mergeCell ref="K105:L105"/>
    <mergeCell ref="M105:N105"/>
    <mergeCell ref="O105:P105"/>
    <mergeCell ref="Q105:R105"/>
    <mergeCell ref="S103:T103"/>
    <mergeCell ref="S102:T102"/>
    <mergeCell ref="B101:H101"/>
    <mergeCell ref="I101:J101"/>
    <mergeCell ref="Q104:R104"/>
    <mergeCell ref="S104:T104"/>
    <mergeCell ref="B103:H103"/>
    <mergeCell ref="I103:J103"/>
    <mergeCell ref="K103:L103"/>
    <mergeCell ref="M103:N103"/>
    <mergeCell ref="O103:P103"/>
    <mergeCell ref="B102:H102"/>
    <mergeCell ref="I102:J102"/>
    <mergeCell ref="K102:L102"/>
    <mergeCell ref="M102:N102"/>
    <mergeCell ref="O102:P102"/>
    <mergeCell ref="Q102:R102"/>
    <mergeCell ref="B100:H100"/>
    <mergeCell ref="I100:J100"/>
    <mergeCell ref="K100:L100"/>
    <mergeCell ref="M100:N100"/>
    <mergeCell ref="O100:P100"/>
    <mergeCell ref="S101:T101"/>
    <mergeCell ref="Q99:R99"/>
    <mergeCell ref="K101:L101"/>
    <mergeCell ref="M101:N101"/>
    <mergeCell ref="O101:P101"/>
    <mergeCell ref="Q101:R101"/>
    <mergeCell ref="S99:T99"/>
    <mergeCell ref="S98:T98"/>
    <mergeCell ref="B97:H97"/>
    <mergeCell ref="I97:J97"/>
    <mergeCell ref="Q100:R100"/>
    <mergeCell ref="S100:T100"/>
    <mergeCell ref="B99:H99"/>
    <mergeCell ref="I99:J99"/>
    <mergeCell ref="K99:L99"/>
    <mergeCell ref="M99:N99"/>
    <mergeCell ref="O99:P99"/>
    <mergeCell ref="B98:H98"/>
    <mergeCell ref="I98:J98"/>
    <mergeCell ref="K98:L98"/>
    <mergeCell ref="M98:N98"/>
    <mergeCell ref="O98:P98"/>
    <mergeCell ref="Q98:R98"/>
    <mergeCell ref="B96:H96"/>
    <mergeCell ref="I96:J96"/>
    <mergeCell ref="K96:L96"/>
    <mergeCell ref="M96:N96"/>
    <mergeCell ref="O96:P96"/>
    <mergeCell ref="S97:T97"/>
    <mergeCell ref="Q95:R95"/>
    <mergeCell ref="K97:L97"/>
    <mergeCell ref="M97:N97"/>
    <mergeCell ref="O97:P97"/>
    <mergeCell ref="Q97:R97"/>
    <mergeCell ref="S95:T95"/>
    <mergeCell ref="S94:T94"/>
    <mergeCell ref="B93:H93"/>
    <mergeCell ref="I93:J93"/>
    <mergeCell ref="Q96:R96"/>
    <mergeCell ref="S96:T96"/>
    <mergeCell ref="B95:H95"/>
    <mergeCell ref="I95:J95"/>
    <mergeCell ref="K95:L95"/>
    <mergeCell ref="M95:N95"/>
    <mergeCell ref="O95:P95"/>
    <mergeCell ref="B94:H94"/>
    <mergeCell ref="I94:J94"/>
    <mergeCell ref="K94:L94"/>
    <mergeCell ref="M94:N94"/>
    <mergeCell ref="O94:P94"/>
    <mergeCell ref="Q94:R94"/>
    <mergeCell ref="B92:H92"/>
    <mergeCell ref="I92:J92"/>
    <mergeCell ref="K92:L92"/>
    <mergeCell ref="M92:N92"/>
    <mergeCell ref="O92:P92"/>
    <mergeCell ref="S93:T93"/>
    <mergeCell ref="Q91:R91"/>
    <mergeCell ref="K93:L93"/>
    <mergeCell ref="M93:N93"/>
    <mergeCell ref="O93:P93"/>
    <mergeCell ref="Q93:R93"/>
    <mergeCell ref="S91:T91"/>
    <mergeCell ref="S90:T90"/>
    <mergeCell ref="B89:H89"/>
    <mergeCell ref="I89:J89"/>
    <mergeCell ref="Q92:R92"/>
    <mergeCell ref="S92:T92"/>
    <mergeCell ref="B91:H91"/>
    <mergeCell ref="I91:J91"/>
    <mergeCell ref="K91:L91"/>
    <mergeCell ref="M91:N91"/>
    <mergeCell ref="O91:P91"/>
    <mergeCell ref="B90:H90"/>
    <mergeCell ref="I90:J90"/>
    <mergeCell ref="K90:L90"/>
    <mergeCell ref="M90:N90"/>
    <mergeCell ref="O90:P90"/>
    <mergeCell ref="Q90:R90"/>
    <mergeCell ref="B88:H88"/>
    <mergeCell ref="I88:J88"/>
    <mergeCell ref="K88:L88"/>
    <mergeCell ref="M88:N88"/>
    <mergeCell ref="O88:P88"/>
    <mergeCell ref="S89:T89"/>
    <mergeCell ref="Q87:R87"/>
    <mergeCell ref="K89:L89"/>
    <mergeCell ref="M89:N89"/>
    <mergeCell ref="O89:P89"/>
    <mergeCell ref="Q89:R89"/>
    <mergeCell ref="S87:T87"/>
    <mergeCell ref="S86:T86"/>
    <mergeCell ref="B85:H85"/>
    <mergeCell ref="I85:J85"/>
    <mergeCell ref="Q88:R88"/>
    <mergeCell ref="S88:T88"/>
    <mergeCell ref="B87:H87"/>
    <mergeCell ref="I87:J87"/>
    <mergeCell ref="K87:L87"/>
    <mergeCell ref="M87:N87"/>
    <mergeCell ref="O87:P87"/>
    <mergeCell ref="B86:H86"/>
    <mergeCell ref="I86:J86"/>
    <mergeCell ref="K86:L86"/>
    <mergeCell ref="M86:N86"/>
    <mergeCell ref="O86:P86"/>
    <mergeCell ref="Q86:R86"/>
    <mergeCell ref="B84:H84"/>
    <mergeCell ref="I84:J84"/>
    <mergeCell ref="K84:L84"/>
    <mergeCell ref="M84:N84"/>
    <mergeCell ref="O84:P84"/>
    <mergeCell ref="S85:T85"/>
    <mergeCell ref="Q83:R83"/>
    <mergeCell ref="K85:L85"/>
    <mergeCell ref="M85:N85"/>
    <mergeCell ref="O85:P85"/>
    <mergeCell ref="Q85:R85"/>
    <mergeCell ref="S83:T83"/>
    <mergeCell ref="S77:T77"/>
    <mergeCell ref="B76:H76"/>
    <mergeCell ref="I76:J76"/>
    <mergeCell ref="Q84:R84"/>
    <mergeCell ref="S84:T84"/>
    <mergeCell ref="B83:H83"/>
    <mergeCell ref="I83:J83"/>
    <mergeCell ref="K83:L83"/>
    <mergeCell ref="M83:N83"/>
    <mergeCell ref="O83:P83"/>
    <mergeCell ref="B77:H77"/>
    <mergeCell ref="I77:J77"/>
    <mergeCell ref="K77:L77"/>
    <mergeCell ref="M77:N77"/>
    <mergeCell ref="O77:P77"/>
    <mergeCell ref="Q77:R77"/>
    <mergeCell ref="M76:N76"/>
    <mergeCell ref="O76:P76"/>
    <mergeCell ref="Q76:R76"/>
    <mergeCell ref="S74:T74"/>
    <mergeCell ref="B75:H75"/>
    <mergeCell ref="I75:J75"/>
    <mergeCell ref="K75:L75"/>
    <mergeCell ref="M75:N75"/>
    <mergeCell ref="O75:P75"/>
    <mergeCell ref="S76:T76"/>
    <mergeCell ref="B72:H72"/>
    <mergeCell ref="I72:J72"/>
    <mergeCell ref="Q75:R75"/>
    <mergeCell ref="S75:T75"/>
    <mergeCell ref="B74:H74"/>
    <mergeCell ref="I74:J74"/>
    <mergeCell ref="K74:L74"/>
    <mergeCell ref="M74:N74"/>
    <mergeCell ref="O74:P74"/>
    <mergeCell ref="Q74:R74"/>
    <mergeCell ref="B73:H73"/>
    <mergeCell ref="I73:J73"/>
    <mergeCell ref="K73:L73"/>
    <mergeCell ref="M73:N73"/>
    <mergeCell ref="O73:P73"/>
    <mergeCell ref="Q73:R73"/>
    <mergeCell ref="K72:L72"/>
    <mergeCell ref="M72:N72"/>
    <mergeCell ref="O72:P72"/>
    <mergeCell ref="Q72:R72"/>
    <mergeCell ref="Q79:R81"/>
    <mergeCell ref="S79:T81"/>
    <mergeCell ref="O79:P81"/>
    <mergeCell ref="S72:T72"/>
    <mergeCell ref="S73:T73"/>
    <mergeCell ref="K76:L76"/>
    <mergeCell ref="B82:H82"/>
    <mergeCell ref="I82:J82"/>
    <mergeCell ref="K82:L82"/>
    <mergeCell ref="M82:N82"/>
    <mergeCell ref="O82:P82"/>
    <mergeCell ref="Q82:R82"/>
    <mergeCell ref="S82:T82"/>
    <mergeCell ref="S71:T71"/>
    <mergeCell ref="B70:H70"/>
    <mergeCell ref="I70:J70"/>
    <mergeCell ref="K78:L78"/>
    <mergeCell ref="A79:A81"/>
    <mergeCell ref="B79:H81"/>
    <mergeCell ref="I79:J81"/>
    <mergeCell ref="K79:L81"/>
    <mergeCell ref="M79:N81"/>
    <mergeCell ref="B71:H71"/>
    <mergeCell ref="I71:J71"/>
    <mergeCell ref="K71:L71"/>
    <mergeCell ref="M71:N71"/>
    <mergeCell ref="O71:P71"/>
    <mergeCell ref="Q71:R71"/>
    <mergeCell ref="B69:H69"/>
    <mergeCell ref="I69:J69"/>
    <mergeCell ref="K69:L69"/>
    <mergeCell ref="M69:N69"/>
    <mergeCell ref="O69:P69"/>
    <mergeCell ref="S70:T70"/>
    <mergeCell ref="Q68:R68"/>
    <mergeCell ref="K70:L70"/>
    <mergeCell ref="M70:N70"/>
    <mergeCell ref="O70:P70"/>
    <mergeCell ref="Q70:R70"/>
    <mergeCell ref="S68:T68"/>
    <mergeCell ref="S67:T67"/>
    <mergeCell ref="B66:H66"/>
    <mergeCell ref="I66:J66"/>
    <mergeCell ref="Q69:R69"/>
    <mergeCell ref="S69:T69"/>
    <mergeCell ref="B68:H68"/>
    <mergeCell ref="I68:J68"/>
    <mergeCell ref="K68:L68"/>
    <mergeCell ref="M68:N68"/>
    <mergeCell ref="O68:P68"/>
    <mergeCell ref="B67:H67"/>
    <mergeCell ref="I67:J67"/>
    <mergeCell ref="K67:L67"/>
    <mergeCell ref="M67:N67"/>
    <mergeCell ref="O67:P67"/>
    <mergeCell ref="Q67:R67"/>
    <mergeCell ref="B65:H65"/>
    <mergeCell ref="I65:J65"/>
    <mergeCell ref="K65:L65"/>
    <mergeCell ref="M65:N65"/>
    <mergeCell ref="O65:P65"/>
    <mergeCell ref="S66:T66"/>
    <mergeCell ref="Q64:R64"/>
    <mergeCell ref="K66:L66"/>
    <mergeCell ref="M66:N66"/>
    <mergeCell ref="O66:P66"/>
    <mergeCell ref="Q66:R66"/>
    <mergeCell ref="S64:T64"/>
    <mergeCell ref="S63:T63"/>
    <mergeCell ref="B62:H62"/>
    <mergeCell ref="I62:J62"/>
    <mergeCell ref="Q65:R65"/>
    <mergeCell ref="S65:T65"/>
    <mergeCell ref="B64:H64"/>
    <mergeCell ref="I64:J64"/>
    <mergeCell ref="K64:L64"/>
    <mergeCell ref="M64:N64"/>
    <mergeCell ref="O64:P64"/>
    <mergeCell ref="B63:H63"/>
    <mergeCell ref="I63:J63"/>
    <mergeCell ref="K63:L63"/>
    <mergeCell ref="M63:N63"/>
    <mergeCell ref="O63:P63"/>
    <mergeCell ref="Q63:R63"/>
    <mergeCell ref="B61:H61"/>
    <mergeCell ref="I61:J61"/>
    <mergeCell ref="K61:L61"/>
    <mergeCell ref="M61:N61"/>
    <mergeCell ref="O61:P61"/>
    <mergeCell ref="S62:T62"/>
    <mergeCell ref="Q60:R60"/>
    <mergeCell ref="K62:L62"/>
    <mergeCell ref="M62:N62"/>
    <mergeCell ref="O62:P62"/>
    <mergeCell ref="Q62:R62"/>
    <mergeCell ref="S60:T60"/>
    <mergeCell ref="S59:T59"/>
    <mergeCell ref="B58:H58"/>
    <mergeCell ref="I58:J58"/>
    <mergeCell ref="Q61:R61"/>
    <mergeCell ref="S61:T61"/>
    <mergeCell ref="B60:H60"/>
    <mergeCell ref="I60:J60"/>
    <mergeCell ref="K60:L60"/>
    <mergeCell ref="M60:N60"/>
    <mergeCell ref="O60:P60"/>
    <mergeCell ref="B59:H59"/>
    <mergeCell ref="I59:J59"/>
    <mergeCell ref="K59:L59"/>
    <mergeCell ref="M59:N59"/>
    <mergeCell ref="O59:P59"/>
    <mergeCell ref="Q59:R59"/>
    <mergeCell ref="B57:H57"/>
    <mergeCell ref="I57:J57"/>
    <mergeCell ref="K57:L57"/>
    <mergeCell ref="M57:N57"/>
    <mergeCell ref="O57:P57"/>
    <mergeCell ref="S58:T58"/>
    <mergeCell ref="Q56:R56"/>
    <mergeCell ref="K58:L58"/>
    <mergeCell ref="M58:N58"/>
    <mergeCell ref="O58:P58"/>
    <mergeCell ref="Q58:R58"/>
    <mergeCell ref="S56:T56"/>
    <mergeCell ref="S55:T55"/>
    <mergeCell ref="B54:H54"/>
    <mergeCell ref="I54:J54"/>
    <mergeCell ref="Q57:R57"/>
    <mergeCell ref="S57:T57"/>
    <mergeCell ref="B56:H56"/>
    <mergeCell ref="I56:J56"/>
    <mergeCell ref="K56:L56"/>
    <mergeCell ref="M56:N56"/>
    <mergeCell ref="O56:P56"/>
    <mergeCell ref="B55:H55"/>
    <mergeCell ref="I55:J55"/>
    <mergeCell ref="K55:L55"/>
    <mergeCell ref="M55:N55"/>
    <mergeCell ref="O55:P55"/>
    <mergeCell ref="Q55:R55"/>
    <mergeCell ref="B53:H53"/>
    <mergeCell ref="I53:J53"/>
    <mergeCell ref="K53:L53"/>
    <mergeCell ref="M53:N53"/>
    <mergeCell ref="O53:P53"/>
    <mergeCell ref="S54:T54"/>
    <mergeCell ref="Q52:R52"/>
    <mergeCell ref="K54:L54"/>
    <mergeCell ref="M54:N54"/>
    <mergeCell ref="O54:P54"/>
    <mergeCell ref="Q54:R54"/>
    <mergeCell ref="S52:T52"/>
    <mergeCell ref="S51:T51"/>
    <mergeCell ref="B50:H50"/>
    <mergeCell ref="I50:J50"/>
    <mergeCell ref="Q53:R53"/>
    <mergeCell ref="S53:T53"/>
    <mergeCell ref="B52:H52"/>
    <mergeCell ref="I52:J52"/>
    <mergeCell ref="K52:L52"/>
    <mergeCell ref="M52:N52"/>
    <mergeCell ref="O52:P52"/>
    <mergeCell ref="B51:H51"/>
    <mergeCell ref="I51:J51"/>
    <mergeCell ref="K51:L51"/>
    <mergeCell ref="M51:N51"/>
    <mergeCell ref="O51:P51"/>
    <mergeCell ref="Q51:R51"/>
    <mergeCell ref="B49:H49"/>
    <mergeCell ref="I49:J49"/>
    <mergeCell ref="K49:L49"/>
    <mergeCell ref="M49:N49"/>
    <mergeCell ref="O49:P49"/>
    <mergeCell ref="S50:T50"/>
    <mergeCell ref="Q48:R48"/>
    <mergeCell ref="K50:L50"/>
    <mergeCell ref="M50:N50"/>
    <mergeCell ref="O50:P50"/>
    <mergeCell ref="Q50:R50"/>
    <mergeCell ref="S48:T48"/>
    <mergeCell ref="S47:T47"/>
    <mergeCell ref="B46:H46"/>
    <mergeCell ref="I46:J46"/>
    <mergeCell ref="Q49:R49"/>
    <mergeCell ref="S49:T49"/>
    <mergeCell ref="B48:H48"/>
    <mergeCell ref="I48:J48"/>
    <mergeCell ref="K48:L48"/>
    <mergeCell ref="M48:N48"/>
    <mergeCell ref="O48:P48"/>
    <mergeCell ref="B47:H47"/>
    <mergeCell ref="I47:J47"/>
    <mergeCell ref="K47:L47"/>
    <mergeCell ref="M47:N47"/>
    <mergeCell ref="O47:P47"/>
    <mergeCell ref="Q47:R47"/>
    <mergeCell ref="B45:H45"/>
    <mergeCell ref="I45:J45"/>
    <mergeCell ref="K45:L45"/>
    <mergeCell ref="M45:N45"/>
    <mergeCell ref="O45:P45"/>
    <mergeCell ref="S46:T46"/>
    <mergeCell ref="Q44:R44"/>
    <mergeCell ref="K46:L46"/>
    <mergeCell ref="M46:N46"/>
    <mergeCell ref="O46:P46"/>
    <mergeCell ref="Q46:R46"/>
    <mergeCell ref="S44:T44"/>
    <mergeCell ref="S37:T37"/>
    <mergeCell ref="B36:H36"/>
    <mergeCell ref="I36:J36"/>
    <mergeCell ref="Q45:R45"/>
    <mergeCell ref="S45:T45"/>
    <mergeCell ref="B44:H44"/>
    <mergeCell ref="I44:J44"/>
    <mergeCell ref="K44:L44"/>
    <mergeCell ref="M44:N44"/>
    <mergeCell ref="O44:P44"/>
    <mergeCell ref="B37:H37"/>
    <mergeCell ref="I37:J37"/>
    <mergeCell ref="K37:L37"/>
    <mergeCell ref="M37:N37"/>
    <mergeCell ref="O37:P37"/>
    <mergeCell ref="Q37:R37"/>
    <mergeCell ref="B35:H35"/>
    <mergeCell ref="I35:J35"/>
    <mergeCell ref="K35:L35"/>
    <mergeCell ref="M35:N35"/>
    <mergeCell ref="O35:P35"/>
    <mergeCell ref="S36:T36"/>
    <mergeCell ref="Q34:R34"/>
    <mergeCell ref="K36:L36"/>
    <mergeCell ref="M36:N36"/>
    <mergeCell ref="O36:P36"/>
    <mergeCell ref="Q36:R36"/>
    <mergeCell ref="S34:T34"/>
    <mergeCell ref="S33:T33"/>
    <mergeCell ref="B32:H32"/>
    <mergeCell ref="I32:J32"/>
    <mergeCell ref="Q35:R35"/>
    <mergeCell ref="S35:T35"/>
    <mergeCell ref="B34:H34"/>
    <mergeCell ref="I34:J34"/>
    <mergeCell ref="K34:L34"/>
    <mergeCell ref="M34:N34"/>
    <mergeCell ref="O34:P34"/>
    <mergeCell ref="B33:H33"/>
    <mergeCell ref="I33:J33"/>
    <mergeCell ref="K33:L33"/>
    <mergeCell ref="M33:N33"/>
    <mergeCell ref="O33:P33"/>
    <mergeCell ref="Q33:R33"/>
    <mergeCell ref="Q32:R32"/>
    <mergeCell ref="S30:T30"/>
    <mergeCell ref="B31:H31"/>
    <mergeCell ref="I31:J31"/>
    <mergeCell ref="K31:L31"/>
    <mergeCell ref="M31:N31"/>
    <mergeCell ref="O31:P31"/>
    <mergeCell ref="S32:T32"/>
    <mergeCell ref="B28:H28"/>
    <mergeCell ref="I28:J28"/>
    <mergeCell ref="Q31:R31"/>
    <mergeCell ref="S31:T31"/>
    <mergeCell ref="B30:H30"/>
    <mergeCell ref="I30:J30"/>
    <mergeCell ref="K30:L30"/>
    <mergeCell ref="M30:N30"/>
    <mergeCell ref="O30:P30"/>
    <mergeCell ref="S43:T43"/>
    <mergeCell ref="K28:L28"/>
    <mergeCell ref="M28:N28"/>
    <mergeCell ref="O28:P28"/>
    <mergeCell ref="Q28:R28"/>
    <mergeCell ref="O40:P42"/>
    <mergeCell ref="Q40:R42"/>
    <mergeCell ref="K39:L39"/>
    <mergeCell ref="S28:T28"/>
    <mergeCell ref="K29:L29"/>
    <mergeCell ref="B43:H43"/>
    <mergeCell ref="I43:J43"/>
    <mergeCell ref="K43:L43"/>
    <mergeCell ref="M43:N43"/>
    <mergeCell ref="O43:P43"/>
    <mergeCell ref="Q43:R43"/>
    <mergeCell ref="B27:H27"/>
    <mergeCell ref="I27:J27"/>
    <mergeCell ref="K27:L27"/>
    <mergeCell ref="M27:N27"/>
    <mergeCell ref="S40:T42"/>
    <mergeCell ref="B29:H29"/>
    <mergeCell ref="I29:J29"/>
    <mergeCell ref="M29:N29"/>
    <mergeCell ref="O29:P29"/>
    <mergeCell ref="S29:T29"/>
    <mergeCell ref="A40:A42"/>
    <mergeCell ref="B40:H42"/>
    <mergeCell ref="I40:J42"/>
    <mergeCell ref="K40:L42"/>
    <mergeCell ref="M40:N42"/>
    <mergeCell ref="Q29:R29"/>
    <mergeCell ref="Q30:R30"/>
    <mergeCell ref="K32:L32"/>
    <mergeCell ref="M32:N32"/>
    <mergeCell ref="O32:P32"/>
    <mergeCell ref="O27:P27"/>
    <mergeCell ref="Q27:R27"/>
    <mergeCell ref="S27:T27"/>
    <mergeCell ref="B26:H26"/>
    <mergeCell ref="I26:J26"/>
    <mergeCell ref="K26:L26"/>
    <mergeCell ref="M26:N26"/>
    <mergeCell ref="O26:P26"/>
    <mergeCell ref="Q26:R26"/>
    <mergeCell ref="S26:T26"/>
    <mergeCell ref="S24:T24"/>
    <mergeCell ref="B25:H25"/>
    <mergeCell ref="I25:J25"/>
    <mergeCell ref="K25:L25"/>
    <mergeCell ref="M25:N25"/>
    <mergeCell ref="O25:P25"/>
    <mergeCell ref="Q25:R25"/>
    <mergeCell ref="S25:T25"/>
    <mergeCell ref="B24:H24"/>
    <mergeCell ref="I24:J24"/>
    <mergeCell ref="K24:L24"/>
    <mergeCell ref="M24:N24"/>
    <mergeCell ref="O24:P24"/>
    <mergeCell ref="Q24:R24"/>
    <mergeCell ref="S22:T22"/>
    <mergeCell ref="B23:H23"/>
    <mergeCell ref="I23:J23"/>
    <mergeCell ref="K23:L23"/>
    <mergeCell ref="M23:N23"/>
    <mergeCell ref="O23:P23"/>
    <mergeCell ref="Q23:R23"/>
    <mergeCell ref="S23:T23"/>
    <mergeCell ref="B22:H22"/>
    <mergeCell ref="I22:J22"/>
    <mergeCell ref="K22:L22"/>
    <mergeCell ref="M22:N22"/>
    <mergeCell ref="O22:P22"/>
    <mergeCell ref="Q22:R22"/>
    <mergeCell ref="S20:T20"/>
    <mergeCell ref="B21:H21"/>
    <mergeCell ref="I21:J21"/>
    <mergeCell ref="K21:L21"/>
    <mergeCell ref="M21:N21"/>
    <mergeCell ref="O21:P21"/>
    <mergeCell ref="Q21:R21"/>
    <mergeCell ref="S21:T21"/>
    <mergeCell ref="B20:H20"/>
    <mergeCell ref="I20:J20"/>
    <mergeCell ref="K20:L20"/>
    <mergeCell ref="M20:N20"/>
    <mergeCell ref="O20:P20"/>
    <mergeCell ref="Q20:R20"/>
    <mergeCell ref="S18:T18"/>
    <mergeCell ref="B19:H19"/>
    <mergeCell ref="I19:J19"/>
    <mergeCell ref="K19:L19"/>
    <mergeCell ref="M19:N19"/>
    <mergeCell ref="O19:P19"/>
    <mergeCell ref="Q19:R19"/>
    <mergeCell ref="S19:T19"/>
    <mergeCell ref="B18:H18"/>
    <mergeCell ref="I18:J18"/>
    <mergeCell ref="K18:L18"/>
    <mergeCell ref="M18:N18"/>
    <mergeCell ref="O18:P18"/>
    <mergeCell ref="Q18:R18"/>
    <mergeCell ref="S16:T16"/>
    <mergeCell ref="B17:H17"/>
    <mergeCell ref="I17:J17"/>
    <mergeCell ref="K17:L17"/>
    <mergeCell ref="M17:N17"/>
    <mergeCell ref="O17:P17"/>
    <mergeCell ref="Q17:R17"/>
    <mergeCell ref="S17:T17"/>
    <mergeCell ref="B16:H16"/>
    <mergeCell ref="I16:J16"/>
    <mergeCell ref="K16:L16"/>
    <mergeCell ref="M16:N16"/>
    <mergeCell ref="O16:P16"/>
    <mergeCell ref="Q16:R16"/>
    <mergeCell ref="S14:T14"/>
    <mergeCell ref="B15:H15"/>
    <mergeCell ref="I15:J15"/>
    <mergeCell ref="K15:L15"/>
    <mergeCell ref="M15:N15"/>
    <mergeCell ref="O15:P15"/>
    <mergeCell ref="Q15:R15"/>
    <mergeCell ref="S15:T15"/>
    <mergeCell ref="B14:H14"/>
    <mergeCell ref="I14:J14"/>
    <mergeCell ref="K14:L14"/>
    <mergeCell ref="M14:N14"/>
    <mergeCell ref="O14:P14"/>
    <mergeCell ref="Q14:R14"/>
    <mergeCell ref="S12:T12"/>
    <mergeCell ref="B13:H13"/>
    <mergeCell ref="I13:J13"/>
    <mergeCell ref="K13:L13"/>
    <mergeCell ref="M13:N13"/>
    <mergeCell ref="O13:P13"/>
    <mergeCell ref="Q13:R13"/>
    <mergeCell ref="S13:T13"/>
    <mergeCell ref="B12:H12"/>
    <mergeCell ref="I12:J12"/>
    <mergeCell ref="K12:L12"/>
    <mergeCell ref="M12:N12"/>
    <mergeCell ref="O12:P12"/>
    <mergeCell ref="Q12:R12"/>
    <mergeCell ref="S10:T10"/>
    <mergeCell ref="B11:H11"/>
    <mergeCell ref="I11:J11"/>
    <mergeCell ref="K11:L11"/>
    <mergeCell ref="M11:N11"/>
    <mergeCell ref="O11:P11"/>
    <mergeCell ref="B8:H8"/>
    <mergeCell ref="I8:J8"/>
    <mergeCell ref="Q11:R11"/>
    <mergeCell ref="S11:T11"/>
    <mergeCell ref="B10:H10"/>
    <mergeCell ref="I10:J10"/>
    <mergeCell ref="K10:L10"/>
    <mergeCell ref="M10:N10"/>
    <mergeCell ref="O10:P10"/>
    <mergeCell ref="Q10:R10"/>
    <mergeCell ref="S8:T8"/>
    <mergeCell ref="I4:J6"/>
    <mergeCell ref="K4:L6"/>
    <mergeCell ref="B9:H9"/>
    <mergeCell ref="I9:J9"/>
    <mergeCell ref="K9:L9"/>
    <mergeCell ref="M9:N9"/>
    <mergeCell ref="O9:P9"/>
    <mergeCell ref="Q9:R9"/>
    <mergeCell ref="S9:T9"/>
    <mergeCell ref="K8:L8"/>
    <mergeCell ref="M8:N8"/>
    <mergeCell ref="O8:P8"/>
    <mergeCell ref="O4:P6"/>
    <mergeCell ref="Q4:R6"/>
    <mergeCell ref="Q7:R7"/>
    <mergeCell ref="Q8:R8"/>
    <mergeCell ref="K7:L7"/>
    <mergeCell ref="M7:N7"/>
    <mergeCell ref="O7:P7"/>
    <mergeCell ref="S7:T7"/>
    <mergeCell ref="A1:T1"/>
    <mergeCell ref="A2:T2"/>
    <mergeCell ref="A3:T3"/>
    <mergeCell ref="A4:A6"/>
    <mergeCell ref="B4:H6"/>
    <mergeCell ref="M4:N6"/>
    <mergeCell ref="S4:T6"/>
    <mergeCell ref="B7:H7"/>
    <mergeCell ref="I7:J7"/>
    <mergeCell ref="B219:H219"/>
    <mergeCell ref="I218:J218"/>
    <mergeCell ref="I219:J219"/>
    <mergeCell ref="K218:L218"/>
    <mergeCell ref="K219:L219"/>
    <mergeCell ref="M219:N219"/>
    <mergeCell ref="O218:P218"/>
    <mergeCell ref="O219:P219"/>
    <mergeCell ref="Q218:R218"/>
    <mergeCell ref="Q219:R219"/>
    <mergeCell ref="S218:T218"/>
    <mergeCell ref="S219:T2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senadm</dc:creator>
  <cp:keywords/>
  <dc:description/>
  <cp:lastModifiedBy>azrai</cp:lastModifiedBy>
  <cp:lastPrinted>2017-12-14T07:56:46Z</cp:lastPrinted>
  <dcterms:created xsi:type="dcterms:W3CDTF">2013-08-12T08:53:48Z</dcterms:created>
  <dcterms:modified xsi:type="dcterms:W3CDTF">2018-01-04T14:06:39Z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